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ables/table2.xml" ContentType="application/vnd.openxmlformats-officedocument.spreadsheetml.table+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15"/>
  <workbookPr/>
  <mc:AlternateContent xmlns:mc="http://schemas.openxmlformats.org/markup-compatibility/2006">
    <mc:Choice Requires="x15">
      <x15ac:absPath xmlns:x15ac="http://schemas.microsoft.com/office/spreadsheetml/2010/11/ac" url="E:\FS\FAC ARPA\Final List of Applications\FINAL Spreadsheets for GO\"/>
    </mc:Choice>
  </mc:AlternateContent>
  <xr:revisionPtr revIDLastSave="0" documentId="11_824FD864865297D3A1E3985D423C632437291BED" xr6:coauthVersionLast="47" xr6:coauthVersionMax="47" xr10:uidLastSave="{00000000-0000-0000-0000-000000000000}"/>
  <workbookProtection workbookAlgorithmName="SHA-512" workbookHashValue="n55841TDOXu4LUtPHpNKhtlqUAYq/wDwtZ4Q5MvUzRBofrtVCi/QAplXf/i4tM/VY7elS0CA8K6u1xaIPsQD6w==" workbookSaltValue="D6yn5F/tumDBzTibUpbvrQ==" workbookSpinCount="100000" lockStructure="1"/>
  <bookViews>
    <workbookView xWindow="0" yWindow="0" windowWidth="24000" windowHeight="7695" xr2:uid="{00000000-000D-0000-FFFF-FFFF00000000}"/>
  </bookViews>
  <sheets>
    <sheet name="Drinking Water" sheetId="3" r:id="rId1"/>
    <sheet name="Wastewater" sheetId="2" r:id="rId2"/>
    <sheet name="Stormwater" sheetId="1" r:id="rId3"/>
    <sheet name="Lead Service Line Inventory" sheetId="4" r:id="rId4"/>
  </sheets>
  <definedNames>
    <definedName name="_xlnm._FilterDatabase" localSheetId="2" hidden="1">Stormwater!$A$3:$I$117</definedName>
    <definedName name="_xlnm._FilterDatabase" localSheetId="1" hidden="1">Wastewater!$A$3:$H$310</definedName>
    <definedName name="_xlnm.Print_Area" localSheetId="0">'Drinking Water'!$A$1:$O$378</definedName>
    <definedName name="_xlnm.Print_Area" localSheetId="3">'Lead Service Line Inventory'!$A$1:$O$178</definedName>
    <definedName name="_xlnm.Print_Area" localSheetId="2">Stormwater!$A$1:$O$137</definedName>
    <definedName name="_xlnm.Print_Area" localSheetId="1">Wastewater!$A$1:$O$335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5" i="4" l="1"/>
  <c r="F175" i="4"/>
  <c r="E175" i="4"/>
  <c r="H74" i="4"/>
  <c r="H73" i="4"/>
  <c r="H72" i="4"/>
  <c r="H71" i="4"/>
  <c r="H70" i="4"/>
  <c r="H69" i="4"/>
  <c r="H68" i="4"/>
  <c r="H67" i="4"/>
  <c r="H66" i="4"/>
  <c r="H65" i="4"/>
  <c r="H64" i="4"/>
  <c r="H63" i="4"/>
  <c r="H62" i="4"/>
  <c r="H61" i="4"/>
  <c r="H60" i="4"/>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H5" i="4"/>
  <c r="H4" i="4"/>
  <c r="F375" i="3"/>
  <c r="E375" i="3"/>
  <c r="G82" i="3"/>
  <c r="G78" i="3"/>
  <c r="G375" i="3" s="1"/>
  <c r="H43" i="3"/>
  <c r="H42" i="3"/>
  <c r="H41" i="3"/>
  <c r="H40" i="3"/>
  <c r="H39" i="3"/>
  <c r="H38" i="3"/>
  <c r="H37" i="3"/>
  <c r="H36" i="3"/>
  <c r="H35" i="3"/>
  <c r="H34" i="3"/>
  <c r="H33" i="3"/>
  <c r="H32" i="3"/>
  <c r="H31" i="3"/>
  <c r="H30" i="3"/>
  <c r="H29" i="3"/>
  <c r="H28" i="3"/>
  <c r="H27" i="3"/>
  <c r="H26" i="3"/>
  <c r="H25" i="3"/>
  <c r="H24" i="3"/>
  <c r="H23" i="3"/>
  <c r="H22" i="3"/>
  <c r="H21" i="3"/>
  <c r="H20" i="3"/>
  <c r="H19" i="3"/>
  <c r="H18" i="3"/>
  <c r="H17" i="3"/>
  <c r="H16" i="3"/>
  <c r="H15" i="3"/>
  <c r="H14" i="3"/>
  <c r="H13" i="3"/>
  <c r="H12" i="3"/>
  <c r="H11" i="3"/>
  <c r="H10" i="3"/>
  <c r="H9" i="3"/>
  <c r="H8" i="3"/>
  <c r="H7" i="3"/>
  <c r="H6" i="3"/>
  <c r="H5" i="3"/>
  <c r="H4" i="3"/>
  <c r="G333" i="2"/>
  <c r="F333" i="2"/>
  <c r="E333" i="2"/>
  <c r="H37" i="2"/>
  <c r="H36" i="2"/>
  <c r="H35" i="2"/>
  <c r="H34" i="2"/>
  <c r="H33" i="2"/>
  <c r="H32" i="2"/>
  <c r="H31" i="2"/>
  <c r="H30" i="2"/>
  <c r="H29" i="2"/>
  <c r="H28" i="2"/>
  <c r="H27" i="2"/>
  <c r="H26" i="2"/>
  <c r="H25" i="2"/>
  <c r="H24" i="2"/>
  <c r="H23" i="2"/>
  <c r="H22" i="2"/>
  <c r="H19" i="2"/>
  <c r="H18" i="2"/>
  <c r="H17" i="2"/>
  <c r="H16" i="2"/>
  <c r="H15" i="2"/>
  <c r="H14" i="2"/>
  <c r="H13" i="2"/>
  <c r="H12" i="2"/>
  <c r="H11" i="2"/>
  <c r="H10" i="2"/>
  <c r="H9" i="2"/>
  <c r="H8" i="2"/>
  <c r="H7" i="2"/>
  <c r="H6" i="2"/>
  <c r="H5" i="2"/>
  <c r="H4" i="2"/>
  <c r="G134" i="1"/>
  <c r="F134" i="1"/>
  <c r="E134"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H4" i="1"/>
  <c r="H175" i="4" l="1"/>
  <c r="H75" i="4"/>
  <c r="H44" i="3"/>
  <c r="H375" i="3" s="1"/>
  <c r="H38" i="2"/>
  <c r="H333" i="2" s="1"/>
  <c r="H71" i="1"/>
  <c r="H13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Pringer, Sara</author>
  </authors>
  <commentList>
    <comment ref="I3" authorId="0" shapeId="0" xr:uid="{00000000-0006-0000-0000-000001000000}">
      <text>
        <r>
          <rPr>
            <b/>
            <sz val="9"/>
            <color indexed="81"/>
            <rFont val="Tahoma"/>
            <family val="2"/>
          </rPr>
          <t>Application Status Key:
1) Eligible/Selected for funding = Application has been accepted for funding through the State of Missouri's American Rescue Plan Act. The amount approved for funding has been set aside for the project.
2) Eligible/Partial fund/Waitlisted = Application did not score high enough to qualify for full funding. Project could be partially funded if the applicant can fund the unfunded project balance through another funding source. Or the application will be placed on a waiting list for the full amount of State American Rescue Plan Act funding. In the event that a funded project comes in under budget or is bypassed, those dollars will be made available to applicants on the waitlist according to ranking order.
3) Eligible/Waitlisted = Application has been placed on a waiting list for State American Rescue Plan Act funding. Application did not score high enough to qualify for funding. In the event that a funded project comes in under budget or is bypassed, those dollars will be made available to applicants on the waitlist according to ranking order, which may result in partial funding if the applicant can fund the unfunded balance through another funding source.
4) Eligible/Not selected for funding = Application did not score high enough to qualify for State American Rescue Plan Act funding. Project will not be funded.
5) Ineligible = Application was not accepted for State American Rescue Plan Act funding due to ineligibility of the project, the applicant, or program requirements. Project will not be funded.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Pringer, Sara</author>
  </authors>
  <commentList>
    <comment ref="I3" authorId="0" shapeId="0" xr:uid="{00000000-0006-0000-0100-000001000000}">
      <text>
        <r>
          <rPr>
            <b/>
            <sz val="9"/>
            <color indexed="81"/>
            <rFont val="Tahoma"/>
            <family val="2"/>
          </rPr>
          <t>Application Status Key:
1) Eligible/Selected for funding = Application has been accepted for funding through the State of Missouri's American Rescue Plan Act. The amount approved for funding has been set aside for the project.
2) Eligible/Partial fund/Waitlisted = Application did not score high enough to qualify for full funding. Project could be partially funded if the applicant can fund the unfunded project balance through another funding source. Or the application will be placed on a waiting list for the full amount of State American Rescue Plan Act funding. In the event that a funded project comes in under budget or is bypassed, those dollars will be made available to applicants on the waitlist according to ranking order.
3) Eligible/Waitlisted = Application has been placed on a waiting list for State American Rescue Plan Act funding. Application did not score high enough to qualify for funding. In the event that a funded project comes in under budget or is bypassed, those dollars will be made available to applicants on the waitlist according to ranking order, which may result in partial funding if the applicant can fund the unfunded balance through another funding source.
4) Eligible/Not selected for funding = Application did not score high enough to qualify for State American Rescue Plan Act funding. Project will not be funded.
5) Ineligible = Application was not accepted for State American Rescue Plan Act funding due to ineligibility of the project, the applicant, or program requirements. Project will not be funded.</t>
        </r>
        <r>
          <rPr>
            <sz val="9"/>
            <color indexed="81"/>
            <rFont val="Tahoma"/>
            <family val="2"/>
          </rPr>
          <t xml:space="preserve">
</t>
        </r>
        <r>
          <rPr>
            <b/>
            <sz val="9"/>
            <color indexed="81"/>
            <rFont val="Tahoma"/>
            <family val="2"/>
          </rPr>
          <t>6) Application Withdrawn = Applicant withdrew application from the competitive grant program.</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Pringer, Sara</author>
  </authors>
  <commentList>
    <comment ref="I3" authorId="0" shapeId="0" xr:uid="{00000000-0006-0000-0200-000001000000}">
      <text>
        <r>
          <rPr>
            <b/>
            <sz val="9"/>
            <color indexed="81"/>
            <rFont val="Tahoma"/>
            <family val="2"/>
          </rPr>
          <t>Application Status Key:
1) Eligible/Selected for funding = Application has been accepted for funding through the State of Missouri's American Rescue Plan Act. The amount approved for funding has been set aside for the project.
2) Eligible/Partial fund/Waitlisted = Application did not score high enough to qualify for full funding. Project could be partially funded if the applicant can fund the unfunded project balance through another funding source. Or the application will be placed on a waiting list for the full amount of State American Rescue Plan Act funding. In the event that a funded project comes in under budget or is bypassed, those dollars will be made available to applicants on the waitlist according to ranking order.
3) Eligible/Waitlisted = Application has been placed on a waiting list for State American Rescue Plan Act funding. Application did not score high enough to qualify for funding. In the event that a funded project comes in under budget or is bypassed, those dollars will be made available to applicants on the waitlist according to ranking order, which may result in partial funding if the applicant can fund the unfunded balance through another funding source.
4) Eligible/Not selected for funding = Application did not score high enough to qualify for State American Rescue Plan Act funding. Project will not be funded.
5) Ineligible = Application was not accepted for State American Rescue Plan Act funding due to ineligibility of the project, the applicant, or program requirements. Project will not be funded.</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Pringer, Sara</author>
  </authors>
  <commentList>
    <comment ref="I3" authorId="0" shapeId="0" xr:uid="{00000000-0006-0000-0300-000001000000}">
      <text>
        <r>
          <rPr>
            <b/>
            <sz val="9"/>
            <color indexed="81"/>
            <rFont val="Tahoma"/>
            <family val="2"/>
          </rPr>
          <t>Application Status Key:
1) Eligible/Selected for funding = Application has been accepted for funding through the State of Missouri's American Rescue Plan Act. The amount approved for funding has been set aside for the project.
2) Eligible/Partial fund/Waitlisted = Application did not score high enough to qualify for full funding. Project could be partially funded if the applicant can fund the unfunded project balance through another funding source. Or the application will be placed on a waiting list for the full amount of State American Rescue Plan Act funding. In the event that a funded project comes in under budget or is bypassed, those dollars will be made available to applicants on the waitlist according to ranking order.
3) Eligible/Waitlisted = Application has been placed on a waiting list for State American Rescue Plan Act funding. Application did not score high enough to qualify for funding. In the event that a funded project comes in under budget or is bypassed, those dollars will be made available to applicants on the waitlist according to ranking order, which may result in partial funding if the applicant can fund the unfunded balance through another funding source.
4) Eligible/Not selected for funding = Application did not score high enough to qualify for State American Rescue Plan Act funding. Project will not be funded.
5) Ineligible = Application was not accepted for State American Rescue Plan Act funding due to ineligibility of the project, the applicant, or program requirements. Project will not be funded.</t>
        </r>
      </text>
    </comment>
  </commentList>
</comments>
</file>

<file path=xl/sharedStrings.xml><?xml version="1.0" encoding="utf-8"?>
<sst xmlns="http://schemas.openxmlformats.org/spreadsheetml/2006/main" count="4056" uniqueCount="2574">
  <si>
    <t>Drinking Water Infrastructure Grant Submitted Applications - Final Score, Rank and Application Status</t>
  </si>
  <si>
    <t>Total ARPA Allocation</t>
  </si>
  <si>
    <t>Score</t>
  </si>
  <si>
    <t>Rank</t>
  </si>
  <si>
    <t>Entity Name</t>
  </si>
  <si>
    <t>Application Code</t>
  </si>
  <si>
    <t>Total Estimated Project Costs</t>
  </si>
  <si>
    <t>Applicants Local Cost Share</t>
  </si>
  <si>
    <t>Applicants ARPA Funding Request</t>
  </si>
  <si>
    <t>Amount Approved for Funding</t>
  </si>
  <si>
    <t>Application Status</t>
  </si>
  <si>
    <t>1 out of 371</t>
  </si>
  <si>
    <t>City of Hartville</t>
  </si>
  <si>
    <t>E4C7A2318F6E</t>
  </si>
  <si>
    <t>Eligible/Selected for Funding</t>
  </si>
  <si>
    <t>2 out of 371</t>
  </si>
  <si>
    <t>City of Steele</t>
  </si>
  <si>
    <t>5B40F872B886</t>
  </si>
  <si>
    <t>3 out of 371</t>
  </si>
  <si>
    <t>Winona, MO</t>
  </si>
  <si>
    <t>E373CCC76704</t>
  </si>
  <si>
    <t>4 out of 371</t>
  </si>
  <si>
    <t>Public Water Supply District #1 of Ozark County</t>
  </si>
  <si>
    <t>0EE80ADDA77F</t>
  </si>
  <si>
    <t>5 out of 371</t>
  </si>
  <si>
    <t>CITY OF GAINESVILLE</t>
  </si>
  <si>
    <t>5F9E55D3BBFC</t>
  </si>
  <si>
    <t>6 out of 371</t>
  </si>
  <si>
    <t>Neelyville, MO</t>
  </si>
  <si>
    <t>A69934CE3A4F</t>
  </si>
  <si>
    <t>7 out of 371</t>
  </si>
  <si>
    <t>City of Bowling Green</t>
  </si>
  <si>
    <t>02C8B99A202F</t>
  </si>
  <si>
    <t>8 out of 371</t>
  </si>
  <si>
    <t>City of Newburg</t>
  </si>
  <si>
    <t>F9156D41A8D0</t>
  </si>
  <si>
    <t>9 out of 371</t>
  </si>
  <si>
    <t>City of Clarkton</t>
  </si>
  <si>
    <t>260EA567F959</t>
  </si>
  <si>
    <t>10 out of 371</t>
  </si>
  <si>
    <t>Hayti, MO</t>
  </si>
  <si>
    <t>CE919299D5A2</t>
  </si>
  <si>
    <t>11 out of 371</t>
  </si>
  <si>
    <t>Village of Flemington</t>
  </si>
  <si>
    <t>A29FF36DB620</t>
  </si>
  <si>
    <t>12 out of 371</t>
  </si>
  <si>
    <t>City of Hayti Heights</t>
  </si>
  <si>
    <t>C5AA0930B464</t>
  </si>
  <si>
    <t>13 out of 371</t>
  </si>
  <si>
    <t>City Of Walker</t>
  </si>
  <si>
    <t>1639FD4456B2</t>
  </si>
  <si>
    <t>14 out of 371</t>
  </si>
  <si>
    <t>City of Fair Play</t>
  </si>
  <si>
    <t>B59E45698AF8</t>
  </si>
  <si>
    <t>15 out of 371</t>
  </si>
  <si>
    <t>Mill Spring, MO</t>
  </si>
  <si>
    <t>3C4EA69310EE</t>
  </si>
  <si>
    <t>16 out of 371</t>
  </si>
  <si>
    <t>City of Potosi</t>
  </si>
  <si>
    <t>2C6937BCAB12</t>
  </si>
  <si>
    <t>17 out of 371</t>
  </si>
  <si>
    <t>Ripley County Public Water Supply District #1</t>
  </si>
  <si>
    <t>2CFEFA2C2CE8</t>
  </si>
  <si>
    <t>18 out of 371</t>
  </si>
  <si>
    <t>Village of Wilson City</t>
  </si>
  <si>
    <t>0D649FAE8CF3</t>
  </si>
  <si>
    <t>19 out of 371</t>
  </si>
  <si>
    <t>Village of Stella</t>
  </si>
  <si>
    <t>8BD60E8D85F6</t>
  </si>
  <si>
    <t>20 out of 371</t>
  </si>
  <si>
    <t>City of Naylor</t>
  </si>
  <si>
    <t>3942CF4399B4</t>
  </si>
  <si>
    <t>21 out of 371</t>
  </si>
  <si>
    <t>Wayne County Public Water Supply District #3</t>
  </si>
  <si>
    <t>023CBCCA2DD2</t>
  </si>
  <si>
    <t>22 out of 371</t>
  </si>
  <si>
    <t>City of La Belle</t>
  </si>
  <si>
    <t>4F25A478AC61</t>
  </si>
  <si>
    <t>23 out of 371</t>
  </si>
  <si>
    <t>City of Versailles</t>
  </si>
  <si>
    <t>BDC80D6268A8</t>
  </si>
  <si>
    <t>24 out of 371</t>
  </si>
  <si>
    <t>City of Rich Hill</t>
  </si>
  <si>
    <t>6ACC347074DA</t>
  </si>
  <si>
    <t>25 out of 371</t>
  </si>
  <si>
    <t>Jackson County PWSD No 1</t>
  </si>
  <si>
    <t>7CB35A39515C</t>
  </si>
  <si>
    <t>26 out of 371</t>
  </si>
  <si>
    <t>City of Calhoun</t>
  </si>
  <si>
    <t>56E6B801BAA0</t>
  </si>
  <si>
    <t>27 out of 371</t>
  </si>
  <si>
    <t>City of Gallatin</t>
  </si>
  <si>
    <t>987A3A5614D4</t>
  </si>
  <si>
    <t>28 out of 371</t>
  </si>
  <si>
    <t>City of Novinger</t>
  </si>
  <si>
    <t>A0F9B1459189</t>
  </si>
  <si>
    <t>29 out of 371</t>
  </si>
  <si>
    <t>City of Urich</t>
  </si>
  <si>
    <t>345EFCDADA89</t>
  </si>
  <si>
    <t>30 out of 371</t>
  </si>
  <si>
    <t>Van Buren, MO</t>
  </si>
  <si>
    <t>5759A678A4CC</t>
  </si>
  <si>
    <t>31 out of 371</t>
  </si>
  <si>
    <t>Ripley County Public Water Supply District #2</t>
  </si>
  <si>
    <t>5BF6E53B5A4D</t>
  </si>
  <si>
    <t>32 out of 371</t>
  </si>
  <si>
    <t>Public Water Supply #2 of Morgan County</t>
  </si>
  <si>
    <t>F858057DA6E8</t>
  </si>
  <si>
    <t>33 out of 371</t>
  </si>
  <si>
    <t>City of Salem</t>
  </si>
  <si>
    <t>A019706EBE80</t>
  </si>
  <si>
    <t>34 out of 371</t>
  </si>
  <si>
    <t>City of Seymour</t>
  </si>
  <si>
    <t>2230780F2FCA</t>
  </si>
  <si>
    <t>35 out of 371</t>
  </si>
  <si>
    <t>City of Silex</t>
  </si>
  <si>
    <t>3F7E3D49E7E7</t>
  </si>
  <si>
    <t>36 out of 371</t>
  </si>
  <si>
    <t>City of Lamar</t>
  </si>
  <si>
    <t>5B6714D1511A</t>
  </si>
  <si>
    <t>37 out of 371</t>
  </si>
  <si>
    <t>Public Water &amp; Sewerage District No. 4 of Wayne &amp; Butler Counties</t>
  </si>
  <si>
    <t>C31E9D626221</t>
  </si>
  <si>
    <t>38 out of 371</t>
  </si>
  <si>
    <t>City of Licking</t>
  </si>
  <si>
    <t>171FEFE52DD2</t>
  </si>
  <si>
    <t>39 out of 371</t>
  </si>
  <si>
    <t>City of Galt</t>
  </si>
  <si>
    <t>3C8468D88B58</t>
  </si>
  <si>
    <t>40 out of 371</t>
  </si>
  <si>
    <t>City of Laurie</t>
  </si>
  <si>
    <t>341327A6AA2F</t>
  </si>
  <si>
    <t>41 out of 371</t>
  </si>
  <si>
    <t>Carrollton Municipal Utilities</t>
  </si>
  <si>
    <t>486CC7EAE470</t>
  </si>
  <si>
    <t>Eligible/Partial fund/Waitlisted</t>
  </si>
  <si>
    <t>42 out of 371</t>
  </si>
  <si>
    <t>BUTLER CTY PWSD NO 3</t>
  </si>
  <si>
    <t>F6EBAE18A15B</t>
  </si>
  <si>
    <t>Eligible/Waitlisted</t>
  </si>
  <si>
    <t>43 out of 371</t>
  </si>
  <si>
    <t>City of Newtown</t>
  </si>
  <si>
    <t>814050488463</t>
  </si>
  <si>
    <t>44 out of 371</t>
  </si>
  <si>
    <t>Village of Humphreys</t>
  </si>
  <si>
    <t>91F7240E55A9</t>
  </si>
  <si>
    <t>45 out of 371</t>
  </si>
  <si>
    <t>City of Lilbourn</t>
  </si>
  <si>
    <t>D472C30A623C</t>
  </si>
  <si>
    <t>46 out of 371</t>
  </si>
  <si>
    <t>Charleston, MO</t>
  </si>
  <si>
    <t>935551EF65CF</t>
  </si>
  <si>
    <t>47 out of 371</t>
  </si>
  <si>
    <t>City of Stockton</t>
  </si>
  <si>
    <t>ACB124BE900D</t>
  </si>
  <si>
    <t>48 out of 371</t>
  </si>
  <si>
    <t>PWSD2 of St. Francois County</t>
  </si>
  <si>
    <t>0FC12C9A6C1D</t>
  </si>
  <si>
    <t>49 out of 371</t>
  </si>
  <si>
    <t>City of Gideon</t>
  </si>
  <si>
    <t>18488D24C2A4</t>
  </si>
  <si>
    <t>50 out of 371</t>
  </si>
  <si>
    <t>City Of Marceline</t>
  </si>
  <si>
    <t>1DBEE5F9FF8B</t>
  </si>
  <si>
    <t>51 out of 371</t>
  </si>
  <si>
    <t>Carter County PWSD #1</t>
  </si>
  <si>
    <t>536918FB0F77</t>
  </si>
  <si>
    <t>52 out of 371</t>
  </si>
  <si>
    <t>City of Memphis</t>
  </si>
  <si>
    <t>720612C14CFA</t>
  </si>
  <si>
    <t>53 out of 371</t>
  </si>
  <si>
    <t>City of Ava</t>
  </si>
  <si>
    <t>3F6803A57494</t>
  </si>
  <si>
    <t>54 out of 371</t>
  </si>
  <si>
    <t>Bull Creek Village</t>
  </si>
  <si>
    <t>7D13283AB461</t>
  </si>
  <si>
    <t>55 out of 371</t>
  </si>
  <si>
    <t>City of Greenfield</t>
  </si>
  <si>
    <t>A82162FFA1F3</t>
  </si>
  <si>
    <t>56 out of 371</t>
  </si>
  <si>
    <t>City of Doniphan</t>
  </si>
  <si>
    <t>6E30EB2B9A33</t>
  </si>
  <si>
    <t>57 out of 371</t>
  </si>
  <si>
    <t>City of Meta</t>
  </si>
  <si>
    <t>213DF2771CF1</t>
  </si>
  <si>
    <t>58 out of 371</t>
  </si>
  <si>
    <t>City of Leadwood</t>
  </si>
  <si>
    <t>58E53CD4443E</t>
  </si>
  <si>
    <t>59 out of 371</t>
  </si>
  <si>
    <t>City of Barnett</t>
  </si>
  <si>
    <t>931F84FDBF23</t>
  </si>
  <si>
    <t>Eligible/Not selected for funding</t>
  </si>
  <si>
    <t>60 out of 371</t>
  </si>
  <si>
    <t>City of Chamois</t>
  </si>
  <si>
    <t>C2CA74B8967C</t>
  </si>
  <si>
    <t>61 out of 371</t>
  </si>
  <si>
    <t>City of East Lynne</t>
  </si>
  <si>
    <t>E91DC0BD361E</t>
  </si>
  <si>
    <t>62 out of 371</t>
  </si>
  <si>
    <t>City of Mercer</t>
  </si>
  <si>
    <t>B5D70D325F02</t>
  </si>
  <si>
    <t>63 out of 371</t>
  </si>
  <si>
    <t>City of Southwest City</t>
  </si>
  <si>
    <t>C84072BF3250</t>
  </si>
  <si>
    <t>64 out of 371</t>
  </si>
  <si>
    <t>Deer Run Reorganized Common Sewer District</t>
  </si>
  <si>
    <t>E4F3C1F0B0CB</t>
  </si>
  <si>
    <t>65 out of 371</t>
  </si>
  <si>
    <t>City of Spickard</t>
  </si>
  <si>
    <t>85E86F83B36F</t>
  </si>
  <si>
    <t>66 out of 371</t>
  </si>
  <si>
    <t>New Madrid County PWSD #5</t>
  </si>
  <si>
    <t>1C72BCE7F5D8</t>
  </si>
  <si>
    <t>67 out of 371</t>
  </si>
  <si>
    <t>City of Kirksville</t>
  </si>
  <si>
    <t>5457CDB2DCA2</t>
  </si>
  <si>
    <t>68 out of 371</t>
  </si>
  <si>
    <t>City of Warsaw</t>
  </si>
  <si>
    <t>6C50EFF1ADCD</t>
  </si>
  <si>
    <t>69 out of 371</t>
  </si>
  <si>
    <t>City of De Soto</t>
  </si>
  <si>
    <t>55CCD5F06901</t>
  </si>
  <si>
    <t>70 out of 371</t>
  </si>
  <si>
    <t>City of Pineville</t>
  </si>
  <si>
    <t>7E989DFDA5B4</t>
  </si>
  <si>
    <t>71 out of 371</t>
  </si>
  <si>
    <t>CARTERVILLE, CITY OF</t>
  </si>
  <si>
    <t>B69CB5EA9CA7</t>
  </si>
  <si>
    <t>72 out of 371</t>
  </si>
  <si>
    <t>City of Deepwater</t>
  </si>
  <si>
    <t>DCA72938CA8A</t>
  </si>
  <si>
    <t>73 out of 371</t>
  </si>
  <si>
    <t>City of Jasper</t>
  </si>
  <si>
    <t>D730C18F2BEF</t>
  </si>
  <si>
    <t>74 out of 371</t>
  </si>
  <si>
    <t>City of Poplar Bluff</t>
  </si>
  <si>
    <t>C0291F5DCC41</t>
  </si>
  <si>
    <t>75 out of 371</t>
  </si>
  <si>
    <t>City of Steelville</t>
  </si>
  <si>
    <t>F60F9FC0F02B</t>
  </si>
  <si>
    <t>76 out of 371</t>
  </si>
  <si>
    <t>City of Weaubleau</t>
  </si>
  <si>
    <t>6C035262DB5A</t>
  </si>
  <si>
    <t>77 out of 371</t>
  </si>
  <si>
    <t>City of Westboro, Missouri</t>
  </si>
  <si>
    <t>3872D11BF1AA</t>
  </si>
  <si>
    <t>78 out of 371</t>
  </si>
  <si>
    <t>Everton</t>
  </si>
  <si>
    <t>896E2FC53A72</t>
  </si>
  <si>
    <t>79 out of 371</t>
  </si>
  <si>
    <t>City of Lancaster</t>
  </si>
  <si>
    <t>686D6572E99A</t>
  </si>
  <si>
    <t>80 out of 371</t>
  </si>
  <si>
    <t>City of Mountain Grove</t>
  </si>
  <si>
    <t>3BBB19EB39D0</t>
  </si>
  <si>
    <t>81 out of 371</t>
  </si>
  <si>
    <t>City of Adrian Missouri</t>
  </si>
  <si>
    <t>2C391C573922</t>
  </si>
  <si>
    <t>82 out of 371</t>
  </si>
  <si>
    <t>City of Bonne Terre</t>
  </si>
  <si>
    <t>4BD276C280A4</t>
  </si>
  <si>
    <t>83 out of 371</t>
  </si>
  <si>
    <t>City of Elmer</t>
  </si>
  <si>
    <t>7555CBA7F27F</t>
  </si>
  <si>
    <t>84 out of 371</t>
  </si>
  <si>
    <t>City of Cuba</t>
  </si>
  <si>
    <t>3730EBE6C4DC</t>
  </si>
  <si>
    <t>85 out of 371</t>
  </si>
  <si>
    <t>City of Eldon</t>
  </si>
  <si>
    <t>73E54FF81473</t>
  </si>
  <si>
    <t>86 out of 371</t>
  </si>
  <si>
    <t>City of Hermitage</t>
  </si>
  <si>
    <t>5ED4FDDFD0B7</t>
  </si>
  <si>
    <t>87 out of 371</t>
  </si>
  <si>
    <t>City of Maryville, Missouri</t>
  </si>
  <si>
    <t>73F49525C8CC</t>
  </si>
  <si>
    <t>88 out of 371</t>
  </si>
  <si>
    <t>City of Williamsville</t>
  </si>
  <si>
    <t>85B60FD03B68</t>
  </si>
  <si>
    <t>89 out of 371</t>
  </si>
  <si>
    <t>Kennett Board of Public Works</t>
  </si>
  <si>
    <t>99CD02BFE989</t>
  </si>
  <si>
    <t>90 out of 371</t>
  </si>
  <si>
    <t>Public Water District #2</t>
  </si>
  <si>
    <t>1272CE94F20B</t>
  </si>
  <si>
    <t>91 out of 371</t>
  </si>
  <si>
    <t>Henry County Water Company</t>
  </si>
  <si>
    <t>5FCE3F033914</t>
  </si>
  <si>
    <t>92 out of 371</t>
  </si>
  <si>
    <t>Portageville, MO</t>
  </si>
  <si>
    <t>278DFC13F34C</t>
  </si>
  <si>
    <t>93 out of 371</t>
  </si>
  <si>
    <t>Mountain View, MO</t>
  </si>
  <si>
    <t>AD97522DA435</t>
  </si>
  <si>
    <t>94 out of 371</t>
  </si>
  <si>
    <t>City of Morley</t>
  </si>
  <si>
    <t>3EB0C2FCF529</t>
  </si>
  <si>
    <t>95 out of 371</t>
  </si>
  <si>
    <t>Arbyrd, MO</t>
  </si>
  <si>
    <t>09028E9904EE</t>
  </si>
  <si>
    <t>96 out of 371</t>
  </si>
  <si>
    <t>City of Bland</t>
  </si>
  <si>
    <t>3DE141F07A40</t>
  </si>
  <si>
    <t>97 out of 371</t>
  </si>
  <si>
    <t>City of Richland</t>
  </si>
  <si>
    <t>21F8B36879CD</t>
  </si>
  <si>
    <t>98 out of 371</t>
  </si>
  <si>
    <t>Southwest Rural Water District Supply #1 of Barry and McDonald Counties</t>
  </si>
  <si>
    <t>87CB22FBB6A5</t>
  </si>
  <si>
    <t>99 out of 371</t>
  </si>
  <si>
    <t>Carthage Water &amp; Electric Plant</t>
  </si>
  <si>
    <t>9D7451A89CD9</t>
  </si>
  <si>
    <t>100 out of 371</t>
  </si>
  <si>
    <t>City of Ash Grove</t>
  </si>
  <si>
    <t>F89118C0775F</t>
  </si>
  <si>
    <t>101 out of 371</t>
  </si>
  <si>
    <t>City of Brashear</t>
  </si>
  <si>
    <t>225D036C665A</t>
  </si>
  <si>
    <t>102 out of 371</t>
  </si>
  <si>
    <t>City of Bucklin</t>
  </si>
  <si>
    <t>554D3BC36C94</t>
  </si>
  <si>
    <t>103 out of 371</t>
  </si>
  <si>
    <t>City of Centerview</t>
  </si>
  <si>
    <t>F9C3D87CB3B1</t>
  </si>
  <si>
    <t>104 out of 371</t>
  </si>
  <si>
    <t>City of Fredericktown</t>
  </si>
  <si>
    <t>E57A0172114E</t>
  </si>
  <si>
    <t>105 out of 371</t>
  </si>
  <si>
    <t>City of Koshkonong</t>
  </si>
  <si>
    <t>14491E7DF4BA</t>
  </si>
  <si>
    <t>106 out of 371</t>
  </si>
  <si>
    <t>City of Nevada</t>
  </si>
  <si>
    <t>DF830F84FA0C</t>
  </si>
  <si>
    <t>107 out of 371</t>
  </si>
  <si>
    <t>City of Slater</t>
  </si>
  <si>
    <t>F45DF22DED18</t>
  </si>
  <si>
    <t>108 out of 371</t>
  </si>
  <si>
    <t>City of Tipton</t>
  </si>
  <si>
    <t>3E0508CBFE56</t>
  </si>
  <si>
    <t>109 out of 371</t>
  </si>
  <si>
    <t>City Utilities of Springfield</t>
  </si>
  <si>
    <t>879377166368</t>
  </si>
  <si>
    <t>110 out of 371</t>
  </si>
  <si>
    <t>Pierce City</t>
  </si>
  <si>
    <t>50BAD1C603A7</t>
  </si>
  <si>
    <t>111 out of 371</t>
  </si>
  <si>
    <t>THE RAYTOWN WATER COMPANY, INC</t>
  </si>
  <si>
    <t>196A7C0EB515</t>
  </si>
  <si>
    <t>112 out of 371</t>
  </si>
  <si>
    <t>City Harrisonville</t>
  </si>
  <si>
    <t>70E62DC8AC4B</t>
  </si>
  <si>
    <t>113 out of 371</t>
  </si>
  <si>
    <t>Bollinger County PWSD #1</t>
  </si>
  <si>
    <t>8AD1B8F8C043</t>
  </si>
  <si>
    <t>114 out of 371</t>
  </si>
  <si>
    <t>City of Purdy</t>
  </si>
  <si>
    <t>3991E499D778</t>
  </si>
  <si>
    <t>115 out of 371</t>
  </si>
  <si>
    <t>City of Golden City</t>
  </si>
  <si>
    <t>79524C76AA5C</t>
  </si>
  <si>
    <t>116 out of 371</t>
  </si>
  <si>
    <t>City of Lockwood</t>
  </si>
  <si>
    <t>5BCDB27254A4</t>
  </si>
  <si>
    <t>117 out of 371</t>
  </si>
  <si>
    <t>City of Norwood</t>
  </si>
  <si>
    <t>A852E9852BE8</t>
  </si>
  <si>
    <t>118 out of 371</t>
  </si>
  <si>
    <t>Village of Freistatt</t>
  </si>
  <si>
    <t>5EEBF77DACC8</t>
  </si>
  <si>
    <t>119 out of 371</t>
  </si>
  <si>
    <t>City of Hornersville</t>
  </si>
  <si>
    <t>566BEFFAD575</t>
  </si>
  <si>
    <t>120 out of 371</t>
  </si>
  <si>
    <t>City of Hume</t>
  </si>
  <si>
    <t>6E38BE63BC74</t>
  </si>
  <si>
    <t>121 out of 371</t>
  </si>
  <si>
    <t>City of New Franklin</t>
  </si>
  <si>
    <t>52DD7FB039C2</t>
  </si>
  <si>
    <t>122 out of 371</t>
  </si>
  <si>
    <t>City of St. Louis Water Division</t>
  </si>
  <si>
    <t>47C7AEC0F149</t>
  </si>
  <si>
    <t>123 out of 371</t>
  </si>
  <si>
    <t>City of St. Robert</t>
  </si>
  <si>
    <t>295780DC69D5</t>
  </si>
  <si>
    <t>124 out of 371</t>
  </si>
  <si>
    <t>Rolla Municipal Utilities</t>
  </si>
  <si>
    <t>44312DDC6958</t>
  </si>
  <si>
    <t>125 out of 371</t>
  </si>
  <si>
    <t>City of Bates City</t>
  </si>
  <si>
    <t>13FB6B761C3E</t>
  </si>
  <si>
    <t>126 out of 371</t>
  </si>
  <si>
    <t>Moniteau County Public Water Supply District #1</t>
  </si>
  <si>
    <t>CD278131E2AB</t>
  </si>
  <si>
    <t>127 out of 371</t>
  </si>
  <si>
    <t>Carter County PWSD #2</t>
  </si>
  <si>
    <t>FF04F5F2731D</t>
  </si>
  <si>
    <t>128 out of 371</t>
  </si>
  <si>
    <t>City of Salisbury</t>
  </si>
  <si>
    <t>D6A81A6E6827</t>
  </si>
  <si>
    <t>129 out of 371</t>
  </si>
  <si>
    <t>Public Water Supply District no</t>
  </si>
  <si>
    <t>E0E4F1166ED1</t>
  </si>
  <si>
    <t>130 out of 371</t>
  </si>
  <si>
    <t>Crane</t>
  </si>
  <si>
    <t>205F45342E1B</t>
  </si>
  <si>
    <t>131 out of 371</t>
  </si>
  <si>
    <t>City of St. Mary</t>
  </si>
  <si>
    <t>5837328613E7</t>
  </si>
  <si>
    <t>132 out of 371</t>
  </si>
  <si>
    <t>Caldwell County PWSD No. 3</t>
  </si>
  <si>
    <t>004E9A922496</t>
  </si>
  <si>
    <t>133 out of 371</t>
  </si>
  <si>
    <t>City of Buffalo</t>
  </si>
  <si>
    <t>14F792690D1E</t>
  </si>
  <si>
    <t>134 out of 371</t>
  </si>
  <si>
    <t>City of Eminence</t>
  </si>
  <si>
    <t>06DB526064A1</t>
  </si>
  <si>
    <t>135 out of 371</t>
  </si>
  <si>
    <t>City of Fillmore MO</t>
  </si>
  <si>
    <t>1E6AC960A67D</t>
  </si>
  <si>
    <t>136 out of 371</t>
  </si>
  <si>
    <t>City of Lexington</t>
  </si>
  <si>
    <t>16E6D71F7F61</t>
  </si>
  <si>
    <t>137 out of 371</t>
  </si>
  <si>
    <t>City of Linn</t>
  </si>
  <si>
    <t>5AF225563BA4</t>
  </si>
  <si>
    <t>138 out of 371</t>
  </si>
  <si>
    <t>City of New Florence</t>
  </si>
  <si>
    <t>9B0B362AD624</t>
  </si>
  <si>
    <t>139 out of 371</t>
  </si>
  <si>
    <t>City of New London</t>
  </si>
  <si>
    <t>894775C6E22F</t>
  </si>
  <si>
    <t>140 out of 371</t>
  </si>
  <si>
    <t>City of Russellville</t>
  </si>
  <si>
    <t>D435ADEB7BC5</t>
  </si>
  <si>
    <t>141 out of 371</t>
  </si>
  <si>
    <t>Sullivan County Public Water Supply District #1</t>
  </si>
  <si>
    <t>4D91840ABA20</t>
  </si>
  <si>
    <t>142 out of 371</t>
  </si>
  <si>
    <t>City of Higginsville</t>
  </si>
  <si>
    <t>B09946799263</t>
  </si>
  <si>
    <t>143 out of 371</t>
  </si>
  <si>
    <t>Public Water Supply District No. 2 of Caldwell County, Missouri</t>
  </si>
  <si>
    <t>E7EC26CBE5EA</t>
  </si>
  <si>
    <t>144 out of 371</t>
  </si>
  <si>
    <t>Public Water Supply District #4</t>
  </si>
  <si>
    <t>941E262CEF9F</t>
  </si>
  <si>
    <t>145 out of 371</t>
  </si>
  <si>
    <t>City of Shelbina</t>
  </si>
  <si>
    <t>F2C9C56AFCAC</t>
  </si>
  <si>
    <t>146 out of 371</t>
  </si>
  <si>
    <t>City of Boonville, Missouri</t>
  </si>
  <si>
    <t>FC4D21C6AAE9</t>
  </si>
  <si>
    <t>147 out of 371</t>
  </si>
  <si>
    <t>City of Holden</t>
  </si>
  <si>
    <t>80EEB6164CA6</t>
  </si>
  <si>
    <t>148 out of 371</t>
  </si>
  <si>
    <t>City of Independence</t>
  </si>
  <si>
    <t>E990BE220297</t>
  </si>
  <si>
    <t>149 out of 371</t>
  </si>
  <si>
    <t>City of Kansas City, Missouri Water</t>
  </si>
  <si>
    <t>B64920264BE8</t>
  </si>
  <si>
    <t>150 out of 371</t>
  </si>
  <si>
    <t>City of Neosho</t>
  </si>
  <si>
    <t>D03727A2DB78</t>
  </si>
  <si>
    <t>151 out of 371</t>
  </si>
  <si>
    <t>Daviess County PWSD #2</t>
  </si>
  <si>
    <t>A5A6C8618677</t>
  </si>
  <si>
    <t>152 out of 371</t>
  </si>
  <si>
    <t>PUBLIC WATER SUPPLY DISTRICT #1 OF CEDAR COUNTY MISSOURI</t>
  </si>
  <si>
    <t>17C9FAD16980</t>
  </si>
  <si>
    <t>153 out of 371</t>
  </si>
  <si>
    <t>Public Water Supply District No. 3 of Johnson County</t>
  </si>
  <si>
    <t>293BCF9AF0EA</t>
  </si>
  <si>
    <t>154 out of 371</t>
  </si>
  <si>
    <t>SK&amp;M Water and Sewer Company</t>
  </si>
  <si>
    <t>0F80C83C2A23</t>
  </si>
  <si>
    <t>155 out of 371</t>
  </si>
  <si>
    <t>City of Duenweg</t>
  </si>
  <si>
    <t>92FA44B1B02C</t>
  </si>
  <si>
    <t>156 out of 371</t>
  </si>
  <si>
    <t>City of Atlanta</t>
  </si>
  <si>
    <t>61E21D3BC382</t>
  </si>
  <si>
    <t>157 out of 371</t>
  </si>
  <si>
    <t>City of St. Clair</t>
  </si>
  <si>
    <t>50E9699BDB92</t>
  </si>
  <si>
    <t>158 out of 371</t>
  </si>
  <si>
    <t>City of Macon, Missouri</t>
  </si>
  <si>
    <t>01186D7C1568</t>
  </si>
  <si>
    <t>159 out of 371</t>
  </si>
  <si>
    <t>Knox County Public Water Supply District 1</t>
  </si>
  <si>
    <t>2EADB7904181</t>
  </si>
  <si>
    <t>160 out of 371</t>
  </si>
  <si>
    <t>Fisk, MO</t>
  </si>
  <si>
    <t>DC949D2CF29B</t>
  </si>
  <si>
    <t>161 out of 371</t>
  </si>
  <si>
    <t>City of Belle</t>
  </si>
  <si>
    <t>98C46B641234</t>
  </si>
  <si>
    <t>162 out of 371</t>
  </si>
  <si>
    <t>City of Delta</t>
  </si>
  <si>
    <t>733D406CBC5C</t>
  </si>
  <si>
    <t>163 out of 371</t>
  </si>
  <si>
    <t>City of Princeton</t>
  </si>
  <si>
    <t>45BB4A348E92</t>
  </si>
  <si>
    <t>164 out of 371</t>
  </si>
  <si>
    <t>City of West Plains</t>
  </si>
  <si>
    <t>0773EAA84445</t>
  </si>
  <si>
    <t>165 out of 371</t>
  </si>
  <si>
    <t>Public Water Supply District #2of McDonald County, Missouri</t>
  </si>
  <si>
    <t>56E0A28ADBED</t>
  </si>
  <si>
    <t>166 out of 371</t>
  </si>
  <si>
    <t>Public Water Supply District #3 of Jasper County</t>
  </si>
  <si>
    <t>9BD6D2EAD41F</t>
  </si>
  <si>
    <t>167 out of 371</t>
  </si>
  <si>
    <t>PUBLIC WATER SUPPLY DISTRICT NO 1</t>
  </si>
  <si>
    <t>AC279D028E21</t>
  </si>
  <si>
    <t>168 out of 371</t>
  </si>
  <si>
    <t>Reynolds County Public Water Supply District #1</t>
  </si>
  <si>
    <t>DE12C5ED4AA8</t>
  </si>
  <si>
    <t>169 out of 371</t>
  </si>
  <si>
    <t>Public Water Supply Dist 2, Butler Cty</t>
  </si>
  <si>
    <t>F5DEABEBB963</t>
  </si>
  <si>
    <t>170 out of 371</t>
  </si>
  <si>
    <t>City of Granby</t>
  </si>
  <si>
    <t>48F7F892C806</t>
  </si>
  <si>
    <t>171 out of 371</t>
  </si>
  <si>
    <t>City of Lincoln</t>
  </si>
  <si>
    <t>01C254399092</t>
  </si>
  <si>
    <t>172 out of 371</t>
  </si>
  <si>
    <t>City of Desloge</t>
  </si>
  <si>
    <t>D05947F0EF4B</t>
  </si>
  <si>
    <t>173 out of 371</t>
  </si>
  <si>
    <t>City of Gerald</t>
  </si>
  <si>
    <t>4F96768D0C48</t>
  </si>
  <si>
    <t>174 out of 371</t>
  </si>
  <si>
    <t>City of Monett</t>
  </si>
  <si>
    <t>8E990199CA5F</t>
  </si>
  <si>
    <t>175 out of 371</t>
  </si>
  <si>
    <t>City of Richmond</t>
  </si>
  <si>
    <t>C0BC3E4AD9C6</t>
  </si>
  <si>
    <t>176 out of 371</t>
  </si>
  <si>
    <t>City of Sedalia</t>
  </si>
  <si>
    <t>190C7C4714FC</t>
  </si>
  <si>
    <t>177 out of 371</t>
  </si>
  <si>
    <t>Lake Forest Estates Clean Water District</t>
  </si>
  <si>
    <t>CF87FAC45765</t>
  </si>
  <si>
    <t>178 out of 371</t>
  </si>
  <si>
    <t>PWSD No. 1 of McDonald County, Missouri</t>
  </si>
  <si>
    <t>FB525263EF9B</t>
  </si>
  <si>
    <t>179 out of 371</t>
  </si>
  <si>
    <t>THPWSD No. 1</t>
  </si>
  <si>
    <t>E10139F626BE</t>
  </si>
  <si>
    <t>180 out of 371</t>
  </si>
  <si>
    <t>Village of Caledonia</t>
  </si>
  <si>
    <t>61E935A2070E</t>
  </si>
  <si>
    <t>181 out of 371</t>
  </si>
  <si>
    <t>City of Prairie Home</t>
  </si>
  <si>
    <t>06C02C71825D</t>
  </si>
  <si>
    <t>182 out of 371</t>
  </si>
  <si>
    <t>City of Park Hills</t>
  </si>
  <si>
    <t>7E5905D6E992</t>
  </si>
  <si>
    <t>183 out of 371</t>
  </si>
  <si>
    <t>Crystal City, MO</t>
  </si>
  <si>
    <t>4CD915503EC8</t>
  </si>
  <si>
    <t>184 out of 371</t>
  </si>
  <si>
    <t>City of Osage Beach</t>
  </si>
  <si>
    <t>E1E5CD95135D</t>
  </si>
  <si>
    <t>185 out of 371</t>
  </si>
  <si>
    <t>City of Sullivan</t>
  </si>
  <si>
    <t>DF85A9D7113D</t>
  </si>
  <si>
    <t>186 out of 371</t>
  </si>
  <si>
    <t>City of Kahoka</t>
  </si>
  <si>
    <t>CA9BB39D57BA</t>
  </si>
  <si>
    <t>187 out of 371</t>
  </si>
  <si>
    <t>City of Waynesville</t>
  </si>
  <si>
    <t>65C95BD37DFA</t>
  </si>
  <si>
    <t>188 out of 371</t>
  </si>
  <si>
    <t>Consolidated Public Water Supply District No. 2 of Lafayette, Johnson and Saline Counties</t>
  </si>
  <si>
    <t>AB807EA6DFBB</t>
  </si>
  <si>
    <t>189 out of 371</t>
  </si>
  <si>
    <t>Public Water Supply Dist. 1 of Pike County</t>
  </si>
  <si>
    <t>2457F798A4E2</t>
  </si>
  <si>
    <t>190 out of 371</t>
  </si>
  <si>
    <t>Harry S. Truman PWSD #2</t>
  </si>
  <si>
    <t>35F4856681A9</t>
  </si>
  <si>
    <t>191 out of 371</t>
  </si>
  <si>
    <t>Public Water Supply District #2 of Audrain County</t>
  </si>
  <si>
    <t>4EA5804B8C48</t>
  </si>
  <si>
    <t>192 out of 371</t>
  </si>
  <si>
    <t>City of Billings</t>
  </si>
  <si>
    <t>95C446B6DB0B</t>
  </si>
  <si>
    <t>193 out of 371</t>
  </si>
  <si>
    <t>City of Bismark</t>
  </si>
  <si>
    <t>D88C6E5ACFFA</t>
  </si>
  <si>
    <t>194 out of 371</t>
  </si>
  <si>
    <t>City of High Hill</t>
  </si>
  <si>
    <t>27A658F19598</t>
  </si>
  <si>
    <t>195 out of 371</t>
  </si>
  <si>
    <t>City of Paris</t>
  </si>
  <si>
    <t>30598AC1AEA4</t>
  </si>
  <si>
    <t>196 out of 371</t>
  </si>
  <si>
    <t>City of Rockaway Beach</t>
  </si>
  <si>
    <t>957C1DADC8A5</t>
  </si>
  <si>
    <t>197 out of 371</t>
  </si>
  <si>
    <t>Public Water Supply District</t>
  </si>
  <si>
    <t>07C39B7C7446</t>
  </si>
  <si>
    <t>198 out of 371</t>
  </si>
  <si>
    <t>Public Water Supply District #1 of Atchison County, MO</t>
  </si>
  <si>
    <t>79F0EDC02FDD</t>
  </si>
  <si>
    <t>199 out of 371</t>
  </si>
  <si>
    <t>Village of Redings Mill</t>
  </si>
  <si>
    <t>91A7518F28F7</t>
  </si>
  <si>
    <t>200 out of 371</t>
  </si>
  <si>
    <t>Village of Centertown</t>
  </si>
  <si>
    <t>18F73377E903</t>
  </si>
  <si>
    <t>201 out of 371</t>
  </si>
  <si>
    <t>Marshall Municipal Utilities</t>
  </si>
  <si>
    <t>3784FF1E0325</t>
  </si>
  <si>
    <t>202 out of 371</t>
  </si>
  <si>
    <t>CANNON WATER SUPPLY DISTRICT NO. 1 OF RALLS, MONROE &amp; MARION CO. MO</t>
  </si>
  <si>
    <t>6F56851C8D5C</t>
  </si>
  <si>
    <t>203 out of 371</t>
  </si>
  <si>
    <t>City of Cole Camp</t>
  </si>
  <si>
    <t>BBEB323EEE14</t>
  </si>
  <si>
    <t>204 out of 371</t>
  </si>
  <si>
    <t>City of Excelsior Springs</t>
  </si>
  <si>
    <t>B636B8A5F6D8</t>
  </si>
  <si>
    <t>205 out of 371</t>
  </si>
  <si>
    <t>City of Lee's Summit</t>
  </si>
  <si>
    <t>B4F4702767CC</t>
  </si>
  <si>
    <t>206 out of 371</t>
  </si>
  <si>
    <t>City of North Kansas City</t>
  </si>
  <si>
    <t>57728C1D8CCD</t>
  </si>
  <si>
    <t>207 out of 371</t>
  </si>
  <si>
    <t>City of Pilot Grove</t>
  </si>
  <si>
    <t>BE33C412293E</t>
  </si>
  <si>
    <t>208 out of 371</t>
  </si>
  <si>
    <t>City of Plattsburg</t>
  </si>
  <si>
    <t>CA6F16F38CBB</t>
  </si>
  <si>
    <t>209 out of 371</t>
  </si>
  <si>
    <t>City of Sheldon</t>
  </si>
  <si>
    <t>4F77E6DBC012</t>
  </si>
  <si>
    <t>210 out of 371</t>
  </si>
  <si>
    <t>City of St. James Missouri</t>
  </si>
  <si>
    <t>D95B38ECF333</t>
  </si>
  <si>
    <t>211 out of 371</t>
  </si>
  <si>
    <t>City of Sturgeon</t>
  </si>
  <si>
    <t>7C92265E5CBB</t>
  </si>
  <si>
    <t>212 out of 371</t>
  </si>
  <si>
    <t>Consolidated Public Water Supply District #1 of Schuyler County Mo</t>
  </si>
  <si>
    <t>D9A10C92A45B</t>
  </si>
  <si>
    <t>213 out of 371</t>
  </si>
  <si>
    <t>Hannibal Board of Public Works</t>
  </si>
  <si>
    <t>07B266E75049</t>
  </si>
  <si>
    <t>214 out of 371</t>
  </si>
  <si>
    <t>Jefferson County Public Sewer District</t>
  </si>
  <si>
    <t>0BCBA94D3C5F</t>
  </si>
  <si>
    <t>215 out of 371</t>
  </si>
  <si>
    <t>Public Water Supply District #1 of Mercer County MO</t>
  </si>
  <si>
    <t>671920AD47D8</t>
  </si>
  <si>
    <t>216 out of 371</t>
  </si>
  <si>
    <t>Public Water Supply District #3 of Daviess County</t>
  </si>
  <si>
    <t>BE3EB216B670</t>
  </si>
  <si>
    <t>217 out of 371</t>
  </si>
  <si>
    <t>Public Water Supply District No. 2 of Andrew County</t>
  </si>
  <si>
    <t>5B0C65B9BBEC</t>
  </si>
  <si>
    <t>218 out of 371</t>
  </si>
  <si>
    <t>Public Water Supply District of Harrison County, Missouri, Number 2</t>
  </si>
  <si>
    <t>8F6B71F7E9E0</t>
  </si>
  <si>
    <t>219 out of 371</t>
  </si>
  <si>
    <t>Village of Halfway</t>
  </si>
  <si>
    <t>D335F9FDC304</t>
  </si>
  <si>
    <t>220 out of 371</t>
  </si>
  <si>
    <t>City of Hillsboro</t>
  </si>
  <si>
    <t>3B7F46D6394B</t>
  </si>
  <si>
    <t>221 out of 371</t>
  </si>
  <si>
    <t>City of Bethany Missouri</t>
  </si>
  <si>
    <t>26AEC8ED1F8B</t>
  </si>
  <si>
    <t>222 out of 371</t>
  </si>
  <si>
    <t>CITY OF CROCKER</t>
  </si>
  <si>
    <t>F4DAE9DFD99D</t>
  </si>
  <si>
    <t>223 out of 371</t>
  </si>
  <si>
    <t>City of Fulton</t>
  </si>
  <si>
    <t>0686CAE42FF0</t>
  </si>
  <si>
    <t>224 out of 371</t>
  </si>
  <si>
    <t>Consolidated Public Water Supply 1 Clark County</t>
  </si>
  <si>
    <t>02E8EB7E02DB</t>
  </si>
  <si>
    <t>225 out of 371</t>
  </si>
  <si>
    <t>Cape County PWSD #2</t>
  </si>
  <si>
    <t>0001EB399FD7</t>
  </si>
  <si>
    <t>226 out of 371</t>
  </si>
  <si>
    <t>City of Bourbon</t>
  </si>
  <si>
    <t>4D35EDEB3C72</t>
  </si>
  <si>
    <t>227 out of 371</t>
  </si>
  <si>
    <t>City of Palmyra, Missouri</t>
  </si>
  <si>
    <t>7E84206A920D</t>
  </si>
  <si>
    <t>228 out of 371</t>
  </si>
  <si>
    <t>City of Sarcoxie</t>
  </si>
  <si>
    <t>77F619064EEB</t>
  </si>
  <si>
    <t>229 out of 371</t>
  </si>
  <si>
    <t>Public Water Supply District No 1 of Grundy County</t>
  </si>
  <si>
    <t>B012BEF4AFCA</t>
  </si>
  <si>
    <t>230 out of 371</t>
  </si>
  <si>
    <t>PWSD #1 of Shelby County</t>
  </si>
  <si>
    <t>93F30D0E98BF</t>
  </si>
  <si>
    <t>231 out of 371</t>
  </si>
  <si>
    <t>Sikeston Board of Municipal Utilities</t>
  </si>
  <si>
    <t>03004D069583</t>
  </si>
  <si>
    <t>232 out of 371</t>
  </si>
  <si>
    <t>City of Moberly</t>
  </si>
  <si>
    <t>F9BE206B4E4E</t>
  </si>
  <si>
    <t>233 out of 371</t>
  </si>
  <si>
    <t>City of Buckner</t>
  </si>
  <si>
    <t>453CD84BC4BB</t>
  </si>
  <si>
    <t>234 out of 371</t>
  </si>
  <si>
    <t>City of Jonesburg</t>
  </si>
  <si>
    <t>BABA33E6ECE7</t>
  </si>
  <si>
    <t>235 out of 371</t>
  </si>
  <si>
    <t>Public Water Supply District 1 of Carroll County</t>
  </si>
  <si>
    <t>03D42AAF9248</t>
  </si>
  <si>
    <t>236 out of 371</t>
  </si>
  <si>
    <t>CITY OF ANDERSON</t>
  </si>
  <si>
    <t>FBF460D0CF18</t>
  </si>
  <si>
    <t>237 out of 371</t>
  </si>
  <si>
    <t>City of Centralia</t>
  </si>
  <si>
    <t>9065FB18C236</t>
  </si>
  <si>
    <t>238 out of 371</t>
  </si>
  <si>
    <t>LEWIS COUNTY WATER DISTRICT #1</t>
  </si>
  <si>
    <t>93EFFBEFFECF</t>
  </si>
  <si>
    <t>239 out of 371</t>
  </si>
  <si>
    <t>Linn Livingston PWSD #3</t>
  </si>
  <si>
    <t>74509262A42E</t>
  </si>
  <si>
    <t>240 out of 371</t>
  </si>
  <si>
    <t>Village of Kingdom City</t>
  </si>
  <si>
    <t>540D4EBBDEE2</t>
  </si>
  <si>
    <t>241 out of 371</t>
  </si>
  <si>
    <t>Public Water Sewer District #5 - Camden County</t>
  </si>
  <si>
    <t>811E2EC3DA7C</t>
  </si>
  <si>
    <t>242 out of 371</t>
  </si>
  <si>
    <t>City of Trenton</t>
  </si>
  <si>
    <t>1D5A60212E51</t>
  </si>
  <si>
    <t>243 out of 371</t>
  </si>
  <si>
    <t>Consolidated Public Water Supply District #1 of Cooper County</t>
  </si>
  <si>
    <t>99705391936F</t>
  </si>
  <si>
    <t>244 out of 371</t>
  </si>
  <si>
    <t>MoArk Water Co Inc</t>
  </si>
  <si>
    <t>C97EDA7D5586</t>
  </si>
  <si>
    <t>245 out of 371</t>
  </si>
  <si>
    <t>Atchison County Wholesale Water Commission</t>
  </si>
  <si>
    <t>34C30BF89046</t>
  </si>
  <si>
    <t>246 out of 371</t>
  </si>
  <si>
    <t>City of LaGrange</t>
  </si>
  <si>
    <t>1766827FF34B</t>
  </si>
  <si>
    <t>247 out of 371</t>
  </si>
  <si>
    <t>City of Warrenton</t>
  </si>
  <si>
    <t>5CB47E9BDB94</t>
  </si>
  <si>
    <t>248 out of 371</t>
  </si>
  <si>
    <t>Madison County PWSD #1</t>
  </si>
  <si>
    <t>5EA51F1FD8BD</t>
  </si>
  <si>
    <t>249 out of 371</t>
  </si>
  <si>
    <t>Public Water Supply District 2 of Taney County</t>
  </si>
  <si>
    <t>D185DF77248E</t>
  </si>
  <si>
    <t>250 out of 371</t>
  </si>
  <si>
    <t>Public Water Supply District No. 1 of Ste. Genevieve County, Missouri</t>
  </si>
  <si>
    <t>32A6B4BCAD6C</t>
  </si>
  <si>
    <t>251 out of 371</t>
  </si>
  <si>
    <t>Public Water Supply District No. 3 of Andrew County, Missouri</t>
  </si>
  <si>
    <t>B11DDE71C079</t>
  </si>
  <si>
    <t>252 out of 371</t>
  </si>
  <si>
    <t>City of Concordia</t>
  </si>
  <si>
    <t>CAAD5D885BBC</t>
  </si>
  <si>
    <t>253 out of 371</t>
  </si>
  <si>
    <t>Consolidated Public Water Supply District #1 of Vernon County</t>
  </si>
  <si>
    <t>F2D5EAA7E1D5</t>
  </si>
  <si>
    <t>254 out of 371</t>
  </si>
  <si>
    <t>Chaffee, MO</t>
  </si>
  <si>
    <t>FC95C6FAD5AD</t>
  </si>
  <si>
    <t>255 out of 371</t>
  </si>
  <si>
    <t>City of Highlandville</t>
  </si>
  <si>
    <t>AB1B81B5A84C</t>
  </si>
  <si>
    <t>256 out of 371</t>
  </si>
  <si>
    <t>City of Huntsville</t>
  </si>
  <si>
    <t>2A6038DD7E09</t>
  </si>
  <si>
    <t>257 out of 371</t>
  </si>
  <si>
    <t>Osage PWSD #3</t>
  </si>
  <si>
    <t>4DE4D6F8882A</t>
  </si>
  <si>
    <t>258 out of 371</t>
  </si>
  <si>
    <t>Public Water Supply District #1 of Stone County</t>
  </si>
  <si>
    <t>A6F9EB6965E6</t>
  </si>
  <si>
    <t>259 out of 371</t>
  </si>
  <si>
    <t>Public Water Supply District 1 of Jasper County Missouri</t>
  </si>
  <si>
    <t>6FFD84FD5098</t>
  </si>
  <si>
    <t>260 out of 371</t>
  </si>
  <si>
    <t>Public Water Supply District #3 of Livingston County</t>
  </si>
  <si>
    <t>448312C8A355</t>
  </si>
  <si>
    <t>261 out of 371</t>
  </si>
  <si>
    <t>Adair County PWSD #1</t>
  </si>
  <si>
    <t>DB072B0AD661</t>
  </si>
  <si>
    <t>262 out of 371</t>
  </si>
  <si>
    <t>Chairton-Linn Public water supply #3</t>
  </si>
  <si>
    <t>5C68E66B6B92</t>
  </si>
  <si>
    <t>263 out of 371</t>
  </si>
  <si>
    <t>City of Cape Girardeau</t>
  </si>
  <si>
    <t>D827D91DEBC4</t>
  </si>
  <si>
    <t>264 out of 371</t>
  </si>
  <si>
    <t>City of Marthasville</t>
  </si>
  <si>
    <t>09B1668C4B15</t>
  </si>
  <si>
    <t>265 out of 371</t>
  </si>
  <si>
    <t>City of Ste. Genevieve</t>
  </si>
  <si>
    <t>ACEA408619EA</t>
  </si>
  <si>
    <t>266 out of 371</t>
  </si>
  <si>
    <t>City of Strafford</t>
  </si>
  <si>
    <t>A1DA9765E7AC</t>
  </si>
  <si>
    <t>267 out of 371</t>
  </si>
  <si>
    <t>Cole County Public Water Supply District #4</t>
  </si>
  <si>
    <t>B3A5A39DBE14</t>
  </si>
  <si>
    <t>268 out of 371</t>
  </si>
  <si>
    <t>Consolidated Public Water Supply District #1 of Barton, Dade, Cedar and Jasper Counties</t>
  </si>
  <si>
    <t>4AA1FC2907AA</t>
  </si>
  <si>
    <t>269 out of 371</t>
  </si>
  <si>
    <t>CPWSD #4 Clinton County, MO</t>
  </si>
  <si>
    <t>F18E21E0E14E</t>
  </si>
  <si>
    <t>270 out of 371</t>
  </si>
  <si>
    <t>Jackson County PWSD 2</t>
  </si>
  <si>
    <t>2CF0585AA2BB</t>
  </si>
  <si>
    <t>271 out of 371</t>
  </si>
  <si>
    <t>Pevely, MO</t>
  </si>
  <si>
    <t>92D17C7833A1</t>
  </si>
  <si>
    <t>272 out of 371</t>
  </si>
  <si>
    <t>Phelps County PWSD # 2</t>
  </si>
  <si>
    <t>7B41A8E0BB78</t>
  </si>
  <si>
    <t>273 out of 371</t>
  </si>
  <si>
    <t>Public Water Supply Distict No. 2 of Livingston County</t>
  </si>
  <si>
    <t>C29112D5E206</t>
  </si>
  <si>
    <t>274 out of 371</t>
  </si>
  <si>
    <t>Public Water Supply District No 4 of Livingston County</t>
  </si>
  <si>
    <t>FEE45FBB6BB3</t>
  </si>
  <si>
    <t>275 out of 371</t>
  </si>
  <si>
    <t>North Central Missouri Regional Water Commission</t>
  </si>
  <si>
    <t>4492F978A679</t>
  </si>
  <si>
    <t>276 out of 371</t>
  </si>
  <si>
    <t>City of Leeton</t>
  </si>
  <si>
    <t>E7C5BB9BFC88</t>
  </si>
  <si>
    <t>277 out of 371</t>
  </si>
  <si>
    <t>Public Water Supply District #3 of Taney County</t>
  </si>
  <si>
    <t>162C0F1B720D</t>
  </si>
  <si>
    <t>278 out of 371</t>
  </si>
  <si>
    <t>City of Archie</t>
  </si>
  <si>
    <t>6393D5FA4C30</t>
  </si>
  <si>
    <t>279 out of 371</t>
  </si>
  <si>
    <t>City of Rogersville</t>
  </si>
  <si>
    <t>FA0B2E85F6D0</t>
  </si>
  <si>
    <t>280 out of 371</t>
  </si>
  <si>
    <t>Jackson County Public Water Supply District #17</t>
  </si>
  <si>
    <t>356A3DADB807</t>
  </si>
  <si>
    <t>281 out of 371</t>
  </si>
  <si>
    <t>Montgomery County Public Water Supply District #1</t>
  </si>
  <si>
    <t>55859C78B177</t>
  </si>
  <si>
    <t>282 out of 371</t>
  </si>
  <si>
    <t>Public Water Supply District #1 of Macon County</t>
  </si>
  <si>
    <t>003129539216</t>
  </si>
  <si>
    <t>283 out of 371</t>
  </si>
  <si>
    <t>Public Water Supply District No. 9</t>
  </si>
  <si>
    <t>FCF62C0C0CFF</t>
  </si>
  <si>
    <t>284 out of 371</t>
  </si>
  <si>
    <t>PWSD No. 3 of Franklin County</t>
  </si>
  <si>
    <t>AE4A5157D6FF</t>
  </si>
  <si>
    <t>285 out of 371</t>
  </si>
  <si>
    <t>City of Sweet Springs</t>
  </si>
  <si>
    <t>D52921026FD4</t>
  </si>
  <si>
    <t>286 out of 371</t>
  </si>
  <si>
    <t>Howard County Regional Water Commission</t>
  </si>
  <si>
    <t>B41354E9F5BD</t>
  </si>
  <si>
    <t>287 out of 371</t>
  </si>
  <si>
    <t>Public Water Supply District #2</t>
  </si>
  <si>
    <t>1D253389AE42</t>
  </si>
  <si>
    <t>288 out of 371</t>
  </si>
  <si>
    <t>Public Water Supply District No. 6 of Greene County, Missouri</t>
  </si>
  <si>
    <t>1826AEF1F7C4</t>
  </si>
  <si>
    <t>289 out of 371</t>
  </si>
  <si>
    <t>Clarence Cannon Wholesale Water Commission</t>
  </si>
  <si>
    <t>ACC50D49BD3D</t>
  </si>
  <si>
    <t>290 out of 371</t>
  </si>
  <si>
    <t>Indian Hills Homeowners Association, Inc.</t>
  </si>
  <si>
    <t>8FF32AA696C2</t>
  </si>
  <si>
    <t>291 out of 371</t>
  </si>
  <si>
    <t>Camden County Public Water Supply District Number Four</t>
  </si>
  <si>
    <t>D77D72ED1F4E</t>
  </si>
  <si>
    <t>292 out of 371</t>
  </si>
  <si>
    <t>5248744C81C4</t>
  </si>
  <si>
    <t>293 out of 371</t>
  </si>
  <si>
    <t>City of Bloomsdale</t>
  </si>
  <si>
    <t>5C28B8ADC8CF</t>
  </si>
  <si>
    <t>294 out of 371</t>
  </si>
  <si>
    <t>City of Columbia</t>
  </si>
  <si>
    <t>F45C615A70F2</t>
  </si>
  <si>
    <t>295 out of 371</t>
  </si>
  <si>
    <t>City of Lake Ozark, MO</t>
  </si>
  <si>
    <t>A00B258D904C</t>
  </si>
  <si>
    <t>296 out of 371</t>
  </si>
  <si>
    <t>City of Odessa</t>
  </si>
  <si>
    <t>8135254827BA</t>
  </si>
  <si>
    <t>297 out of 371</t>
  </si>
  <si>
    <t>City of Smithville, Missouri</t>
  </si>
  <si>
    <t>281231421DB4</t>
  </si>
  <si>
    <t>298 out of 371</t>
  </si>
  <si>
    <t>Missouri American Water</t>
  </si>
  <si>
    <t>C89A7840A46F</t>
  </si>
  <si>
    <t>299 out of 371</t>
  </si>
  <si>
    <t>Osage PWSD #1</t>
  </si>
  <si>
    <t>3F4D3418522E</t>
  </si>
  <si>
    <t>300 out of 371</t>
  </si>
  <si>
    <t>Public Water Supply District No 2 of St. Charles County</t>
  </si>
  <si>
    <t>77E68CAD332A</t>
  </si>
  <si>
    <t>301 out of 371</t>
  </si>
  <si>
    <t>Public Water Supply District No. 1 of Gasconade County</t>
  </si>
  <si>
    <t>6D77937223E9</t>
  </si>
  <si>
    <t>302 out of 371</t>
  </si>
  <si>
    <t>PWSD #1 of Lincoln County, Missouri</t>
  </si>
  <si>
    <t>49EAD5861611</t>
  </si>
  <si>
    <t>303 out of 371</t>
  </si>
  <si>
    <t>PWSD#1 of Lafayette County</t>
  </si>
  <si>
    <t>B1D10CFE4A1C</t>
  </si>
  <si>
    <t>304 out of 371</t>
  </si>
  <si>
    <t>Village of St. Elizabeth</t>
  </si>
  <si>
    <t>DA602E7E4B9E</t>
  </si>
  <si>
    <t>305 out of 371</t>
  </si>
  <si>
    <t>Public Water Supply District No. 2, Cass County, MO</t>
  </si>
  <si>
    <t>F0FA7C0533AE</t>
  </si>
  <si>
    <t>306 out of 371</t>
  </si>
  <si>
    <t>City of Peculiar</t>
  </si>
  <si>
    <t>31E4B1D07D5F</t>
  </si>
  <si>
    <t>307 out of 371</t>
  </si>
  <si>
    <t>PUBLIC WATER DISTRICT #1 PETTIS, JOHNSON, AND SALINE COUNTIES</t>
  </si>
  <si>
    <t>7C80F6FB0BC4</t>
  </si>
  <si>
    <t>308 out of 371</t>
  </si>
  <si>
    <t>Andrew County Public Water Supply District #1</t>
  </si>
  <si>
    <t>441A12C06C98</t>
  </si>
  <si>
    <t>309 out of 371</t>
  </si>
  <si>
    <t>Callaway 2 Water District</t>
  </si>
  <si>
    <t>F2CCF3482FF6</t>
  </si>
  <si>
    <t>310 out of 371</t>
  </si>
  <si>
    <t>City of New Bloomfield</t>
  </si>
  <si>
    <t>96C6E023955B</t>
  </si>
  <si>
    <t>311 out of 371</t>
  </si>
  <si>
    <t>CPWSD#1 of Linn County</t>
  </si>
  <si>
    <t>7DA1384046C4</t>
  </si>
  <si>
    <t>312 out of 371</t>
  </si>
  <si>
    <t>Henry County Public Water District #3</t>
  </si>
  <si>
    <t>7F29823DEA2A</t>
  </si>
  <si>
    <t>313 out of 371</t>
  </si>
  <si>
    <t>PUBLIC WATER SUPPLY DISTRICT 3</t>
  </si>
  <si>
    <t>655396E0D6FE</t>
  </si>
  <si>
    <t>314 out of 371</t>
  </si>
  <si>
    <t>Benton, MO</t>
  </si>
  <si>
    <t>71705A7579A4</t>
  </si>
  <si>
    <t>315 out of 371</t>
  </si>
  <si>
    <t>City of Morrisville</t>
  </si>
  <si>
    <t>61B18BEAC81E</t>
  </si>
  <si>
    <t>316 out of 371</t>
  </si>
  <si>
    <t>Public Water Supply District #10 of Boone Co., Mo</t>
  </si>
  <si>
    <t>37FF6E516E79</t>
  </si>
  <si>
    <t>317 out of 371</t>
  </si>
  <si>
    <t>Public Water Supply District No. 5 of Cole County</t>
  </si>
  <si>
    <t>D41F00355B0B</t>
  </si>
  <si>
    <t>318 out of 371</t>
  </si>
  <si>
    <t>Henry County PWSD#4</t>
  </si>
  <si>
    <t>AE910BB45DC8</t>
  </si>
  <si>
    <t>319 out of 371</t>
  </si>
  <si>
    <t>City of Ashland</t>
  </si>
  <si>
    <t>ACF820476A53</t>
  </si>
  <si>
    <t>320 out of 371</t>
  </si>
  <si>
    <t>City of Farmington</t>
  </si>
  <si>
    <t>44F6931C42FB</t>
  </si>
  <si>
    <t>321 out of 371</t>
  </si>
  <si>
    <t>City of Gladstone</t>
  </si>
  <si>
    <t>3EDF0356FE3B</t>
  </si>
  <si>
    <t>322 out of 371</t>
  </si>
  <si>
    <t>City of Ozark</t>
  </si>
  <si>
    <t>741D5C8F4820</t>
  </si>
  <si>
    <t>323 out of 371</t>
  </si>
  <si>
    <t>City of Union</t>
  </si>
  <si>
    <t>88A082345449</t>
  </si>
  <si>
    <t>324 out of 371</t>
  </si>
  <si>
    <t>Public Water supply District 1 of Greene County</t>
  </si>
  <si>
    <t>0CD1349EB795</t>
  </si>
  <si>
    <t>325 out of 371</t>
  </si>
  <si>
    <t>Public Water Supply District 6</t>
  </si>
  <si>
    <t>2183BCD94ED6</t>
  </si>
  <si>
    <t>326 out of 371</t>
  </si>
  <si>
    <t>Public Water Supply District No. 4 of Boone County</t>
  </si>
  <si>
    <t>E17482E5A9C6</t>
  </si>
  <si>
    <t>327 out of 371</t>
  </si>
  <si>
    <t>City of Jackson</t>
  </si>
  <si>
    <t>9DA45A5D377F</t>
  </si>
  <si>
    <t>328 out of 371</t>
  </si>
  <si>
    <t>Public Water Supply District 2 of Osage County</t>
  </si>
  <si>
    <t>74613FCC04B5</t>
  </si>
  <si>
    <t>329 out of 371</t>
  </si>
  <si>
    <t>City of Branson</t>
  </si>
  <si>
    <t>1E82F70FD984</t>
  </si>
  <si>
    <t>330 out of 371</t>
  </si>
  <si>
    <t>City of Cameron</t>
  </si>
  <si>
    <t>C4ED806A77E2</t>
  </si>
  <si>
    <t>331 out of 371</t>
  </si>
  <si>
    <t>City Of California</t>
  </si>
  <si>
    <t>BBBCEBE478F9</t>
  </si>
  <si>
    <t>332 out of 371</t>
  </si>
  <si>
    <t>Monroe Co. PWSD No. 2</t>
  </si>
  <si>
    <t>D0A26A026799</t>
  </si>
  <si>
    <t>333 out of 371</t>
  </si>
  <si>
    <t>City of Glasgow</t>
  </si>
  <si>
    <t>16B9DE79C375</t>
  </si>
  <si>
    <t>334 out of 371</t>
  </si>
  <si>
    <t>City of Carl Junction</t>
  </si>
  <si>
    <t>A3B81D7C6070</t>
  </si>
  <si>
    <t>335 out of 371</t>
  </si>
  <si>
    <t>City of Kirkwood</t>
  </si>
  <si>
    <t>FFC34C3F270B</t>
  </si>
  <si>
    <t>336 out of 371</t>
  </si>
  <si>
    <t>City of O'Fallon</t>
  </si>
  <si>
    <t>D6B8331D6BA7</t>
  </si>
  <si>
    <t>337 out of 371</t>
  </si>
  <si>
    <t>City of St. Peters Missouri</t>
  </si>
  <si>
    <t>FE1FCA72BDA0</t>
  </si>
  <si>
    <t>338 out of 371</t>
  </si>
  <si>
    <t>City of Washington</t>
  </si>
  <si>
    <t>6CCD0E3B339D</t>
  </si>
  <si>
    <t>339 out of 371</t>
  </si>
  <si>
    <t>City of Wentzville</t>
  </si>
  <si>
    <t>7809CF98D422</t>
  </si>
  <si>
    <t>340 out of 371</t>
  </si>
  <si>
    <t>Jefferson County Public Water Supply District #3</t>
  </si>
  <si>
    <t>B18B669431BA</t>
  </si>
  <si>
    <t>341 out of 371</t>
  </si>
  <si>
    <t>Public Water Supply District#9 of Boone County</t>
  </si>
  <si>
    <t>44F548F26042</t>
  </si>
  <si>
    <t>342 out of 371</t>
  </si>
  <si>
    <t>Tri-County Water Authority</t>
  </si>
  <si>
    <t>15DA3006CB92</t>
  </si>
  <si>
    <t>343 out of 371</t>
  </si>
  <si>
    <t>City Of Willard</t>
  </si>
  <si>
    <t>69B67E23D8ED</t>
  </si>
  <si>
    <t>344 out of 371</t>
  </si>
  <si>
    <t>Public Water Supply District #2, Vernon Co.</t>
  </si>
  <si>
    <t>176D5207B71C</t>
  </si>
  <si>
    <t>345 out of 371</t>
  </si>
  <si>
    <t>Public Water Supply District 6 of Clay County</t>
  </si>
  <si>
    <t>3E1535EB2D23</t>
  </si>
  <si>
    <t>346 out of 371</t>
  </si>
  <si>
    <t>PUBLIC WATER SUPPLY DISTRICT #2 OF PULASKI COUNTY</t>
  </si>
  <si>
    <t>66B01160C407</t>
  </si>
  <si>
    <t>347 out of 371</t>
  </si>
  <si>
    <t>Public Water Supply District #1 of Cape Girardeau and Perry Counties</t>
  </si>
  <si>
    <t>A7520614596B</t>
  </si>
  <si>
    <t>348 out of 371</t>
  </si>
  <si>
    <t>PWSD # 13 of Jackson  Co</t>
  </si>
  <si>
    <t>6EBD7D144F4F</t>
  </si>
  <si>
    <t>349 out of 371</t>
  </si>
  <si>
    <t>City of St. Charles, Missouri</t>
  </si>
  <si>
    <t>04578FE799B3</t>
  </si>
  <si>
    <t>350 out of 371</t>
  </si>
  <si>
    <t>City of Kearney</t>
  </si>
  <si>
    <t>F6F03C8CACD8</t>
  </si>
  <si>
    <t>351 out of 371</t>
  </si>
  <si>
    <t>City of Liberty</t>
  </si>
  <si>
    <t>D9F5ED8594E6</t>
  </si>
  <si>
    <t>352 out of 371</t>
  </si>
  <si>
    <t>07826918B195</t>
  </si>
  <si>
    <t>Ineligible</t>
  </si>
  <si>
    <t>353 out of 371</t>
  </si>
  <si>
    <t>Blocker Roselind</t>
  </si>
  <si>
    <t>A28F3A101A52</t>
  </si>
  <si>
    <t>354 out of 371</t>
  </si>
  <si>
    <t>5B350EEF4DC8</t>
  </si>
  <si>
    <t>355 out of 371</t>
  </si>
  <si>
    <t>City of Clearmont</t>
  </si>
  <si>
    <t>9CC0A87F5F22</t>
  </si>
  <si>
    <t>356 out of 371</t>
  </si>
  <si>
    <t>City of Elmo</t>
  </si>
  <si>
    <t>EA74CBA5A93E</t>
  </si>
  <si>
    <t>357 out of 371</t>
  </si>
  <si>
    <t>City of Grant City</t>
  </si>
  <si>
    <t>FDDA3798C105</t>
  </si>
  <si>
    <t>358 out of 371</t>
  </si>
  <si>
    <t>City of Herculaneum</t>
  </si>
  <si>
    <t>9C3AAD941948</t>
  </si>
  <si>
    <t>359 out of 371</t>
  </si>
  <si>
    <t>City of Maitland</t>
  </si>
  <si>
    <t>C5248D6E9D3A</t>
  </si>
  <si>
    <t>360 out of 371</t>
  </si>
  <si>
    <t>City of Miller</t>
  </si>
  <si>
    <t>179E8F267CAB</t>
  </si>
  <si>
    <t>361 out of 371</t>
  </si>
  <si>
    <t>City of Oregon</t>
  </si>
  <si>
    <t>BD0F1514E61A</t>
  </si>
  <si>
    <t>362 out of 371</t>
  </si>
  <si>
    <t>City of Pleasant Hill, Missouri</t>
  </si>
  <si>
    <t>3E8CFD1F174F</t>
  </si>
  <si>
    <t>363 out of 371</t>
  </si>
  <si>
    <t>Consolidated Public Water Supply District #1 of Platte County</t>
  </si>
  <si>
    <t>22C60B10FB80</t>
  </si>
  <si>
    <t>364 out of 371</t>
  </si>
  <si>
    <t>Fall Creek Valley Community Improvement District</t>
  </si>
  <si>
    <t>A5BE68F880DF</t>
  </si>
  <si>
    <t>365 out of 371</t>
  </si>
  <si>
    <t>Jefferson County Public Water Supply District No. 12</t>
  </si>
  <si>
    <t>F001DA47E4D5</t>
  </si>
  <si>
    <t>366 out of 371</t>
  </si>
  <si>
    <t>Miller County</t>
  </si>
  <si>
    <t>FBEFB3289246</t>
  </si>
  <si>
    <t>367 out of 371</t>
  </si>
  <si>
    <t>PWSD #1 of Buchanan Co.</t>
  </si>
  <si>
    <t>30F0C093C26F</t>
  </si>
  <si>
    <t>368 out of 371</t>
  </si>
  <si>
    <t>PWSD #1 of Livingston County Missouiri</t>
  </si>
  <si>
    <t>9A3E2B6CE760</t>
  </si>
  <si>
    <t>369 out of 371</t>
  </si>
  <si>
    <t>SWMO Jt Muni Water Utility Commission</t>
  </si>
  <si>
    <t>C45F3E428B05</t>
  </si>
  <si>
    <t>370 out of 371</t>
  </si>
  <si>
    <t>Village of Wentworth</t>
  </si>
  <si>
    <t>2BE1B06BF1FF</t>
  </si>
  <si>
    <t>371 out of 371</t>
  </si>
  <si>
    <t>Mt. Vernon</t>
  </si>
  <si>
    <t>Submitted by email</t>
  </si>
  <si>
    <t>Total</t>
  </si>
  <si>
    <t>*In the event of a tie, applications were evaluated first on the financial capability score, then the status of their engineering report/facility plan, then on the application submission date, and finally on the size of the community.</t>
  </si>
  <si>
    <t>Wastewater Infrastructure Grant Submitted Applications - Final Score, Rank and Application Status</t>
  </si>
  <si>
    <t>1 out of 329</t>
  </si>
  <si>
    <t>Metropolitan St. Louis Sewer District</t>
  </si>
  <si>
    <t>FEE0B12D39E4</t>
  </si>
  <si>
    <t>Eligible/Selected for funding</t>
  </si>
  <si>
    <t>2 out of 329</t>
  </si>
  <si>
    <t>City of Winona, MO</t>
  </si>
  <si>
    <t>2E9B73A277E1</t>
  </si>
  <si>
    <t>3 out of 329</t>
  </si>
  <si>
    <t>6E758178C171</t>
  </si>
  <si>
    <t>4 out of 329</t>
  </si>
  <si>
    <t>7355665292A2</t>
  </si>
  <si>
    <t>5 out of 329</t>
  </si>
  <si>
    <t>Alton, MO</t>
  </si>
  <si>
    <t>EBE87B25B8CE</t>
  </si>
  <si>
    <t>6 out of 329</t>
  </si>
  <si>
    <t>City of Neelyville, MO</t>
  </si>
  <si>
    <t>FABA0D375520</t>
  </si>
  <si>
    <t>7 out of 329</t>
  </si>
  <si>
    <t>City of Joplin</t>
  </si>
  <si>
    <t>FF4C6D13D761</t>
  </si>
  <si>
    <t>8 out of 329</t>
  </si>
  <si>
    <t>6F009797B8F0</t>
  </si>
  <si>
    <t>9 out of 329</t>
  </si>
  <si>
    <t>City of Morehouse</t>
  </si>
  <si>
    <t>00A9662341B4</t>
  </si>
  <si>
    <t>10 out of 329</t>
  </si>
  <si>
    <t>City of Verona</t>
  </si>
  <si>
    <t>138566649584</t>
  </si>
  <si>
    <t>11 out of 329</t>
  </si>
  <si>
    <t>4F84A9C6358C</t>
  </si>
  <si>
    <t>12 out of 329</t>
  </si>
  <si>
    <t>5D67E44B4209</t>
  </si>
  <si>
    <t>13 out of 329</t>
  </si>
  <si>
    <t>34AB220192C4</t>
  </si>
  <si>
    <t>14 out of 329</t>
  </si>
  <si>
    <t>D126747A779C</t>
  </si>
  <si>
    <t>15 out of 329</t>
  </si>
  <si>
    <t>2DE7FDBE7475</t>
  </si>
  <si>
    <t>16 out of 329</t>
  </si>
  <si>
    <t>3303AFB66954</t>
  </si>
  <si>
    <t>17 out of 329</t>
  </si>
  <si>
    <t>City of Elsberry</t>
  </si>
  <si>
    <t>4601631A7FE6</t>
  </si>
  <si>
    <t>18 out of 329</t>
  </si>
  <si>
    <t>B2BE4D09B64D</t>
  </si>
  <si>
    <t>19 out of 329</t>
  </si>
  <si>
    <t>City of Stover</t>
  </si>
  <si>
    <t>EA8347373BCF</t>
  </si>
  <si>
    <t>20 out of 329</t>
  </si>
  <si>
    <t>City of Unionville</t>
  </si>
  <si>
    <t>AE89A7A29A83</t>
  </si>
  <si>
    <t>21 out of 329</t>
  </si>
  <si>
    <t>City of Edgar Springs</t>
  </si>
  <si>
    <t>7A32391BE2E2</t>
  </si>
  <si>
    <t>22 out of 329</t>
  </si>
  <si>
    <t>Village of Mineral Point</t>
  </si>
  <si>
    <t>B30D8982A62F</t>
  </si>
  <si>
    <t>23 out of 329</t>
  </si>
  <si>
    <t>City of Clarence, Missouri</t>
  </si>
  <si>
    <t>473DDD88F1CA</t>
  </si>
  <si>
    <t>24 out of 329</t>
  </si>
  <si>
    <t>City of Wheatland</t>
  </si>
  <si>
    <t>5AC170E1E3B5</t>
  </si>
  <si>
    <t>25 out of 329</t>
  </si>
  <si>
    <t>City of Butler</t>
  </si>
  <si>
    <t>84467265E457</t>
  </si>
  <si>
    <t>26 out of 329</t>
  </si>
  <si>
    <t>City of Marble Hill</t>
  </si>
  <si>
    <t>934DEDEF09B2</t>
  </si>
  <si>
    <t>27 out of 329</t>
  </si>
  <si>
    <t>3BB9CDD32A24</t>
  </si>
  <si>
    <t>28 out of 329</t>
  </si>
  <si>
    <t>City of East Prairie</t>
  </si>
  <si>
    <t>C22B5E635BA9</t>
  </si>
  <si>
    <t>29 out of 329</t>
  </si>
  <si>
    <t>City of Summersville</t>
  </si>
  <si>
    <t>E70064A71568</t>
  </si>
  <si>
    <t>30 out of 329</t>
  </si>
  <si>
    <t>FC99C2B93BED</t>
  </si>
  <si>
    <t>31 out of 329</t>
  </si>
  <si>
    <t>City of Hayti, MO</t>
  </si>
  <si>
    <t>5DD5137F12A6</t>
  </si>
  <si>
    <t>32 out of 329</t>
  </si>
  <si>
    <t>Village of Phillipsburg</t>
  </si>
  <si>
    <t>C7F7AEFB3A30</t>
  </si>
  <si>
    <t>33 out of 329</t>
  </si>
  <si>
    <t>3346A0C631A7</t>
  </si>
  <si>
    <t>34 out of 329</t>
  </si>
  <si>
    <t>36E1B394A921</t>
  </si>
  <si>
    <t>35 out of 329</t>
  </si>
  <si>
    <t>City of Dixon</t>
  </si>
  <si>
    <t>A9997CBF4E65</t>
  </si>
  <si>
    <t>36 out of 329</t>
  </si>
  <si>
    <t>City of Charleston, MO</t>
  </si>
  <si>
    <t>5424EB0945FE</t>
  </si>
  <si>
    <t>37 out of 329</t>
  </si>
  <si>
    <t>46ABE5826160</t>
  </si>
  <si>
    <t>38 out of 329</t>
  </si>
  <si>
    <t>City of Otterville</t>
  </si>
  <si>
    <t>7DF97D816D57</t>
  </si>
  <si>
    <t>39 out of 329</t>
  </si>
  <si>
    <t>City of Van Buren, MO</t>
  </si>
  <si>
    <t>36FF4C50B723</t>
  </si>
  <si>
    <t>40 out of 329</t>
  </si>
  <si>
    <t>CFB4DB8CE956</t>
  </si>
  <si>
    <t>41 out of 329</t>
  </si>
  <si>
    <t>B0BB26E1DAB7</t>
  </si>
  <si>
    <t>42 out of 329</t>
  </si>
  <si>
    <t>City of Martinsburg</t>
  </si>
  <si>
    <t>BF1BE8E2B387</t>
  </si>
  <si>
    <t>43 out of 329</t>
  </si>
  <si>
    <t>6489259BBCA3</t>
  </si>
  <si>
    <t>44 out of 329</t>
  </si>
  <si>
    <t>City of Caruthersville</t>
  </si>
  <si>
    <t>F8E41128DA8A</t>
  </si>
  <si>
    <t>45 out of 329</t>
  </si>
  <si>
    <t>4FB22C844FED</t>
  </si>
  <si>
    <t>46 out of 329</t>
  </si>
  <si>
    <t>988DB870D793</t>
  </si>
  <si>
    <t>47 out of 329</t>
  </si>
  <si>
    <t>522D343E810D</t>
  </si>
  <si>
    <t>48 out of 329</t>
  </si>
  <si>
    <t>BAA7D09E8516</t>
  </si>
  <si>
    <t>49 out of 329</t>
  </si>
  <si>
    <t>9C0CF293EC87</t>
  </si>
  <si>
    <t>50 out of 329</t>
  </si>
  <si>
    <t>C27A784746DC</t>
  </si>
  <si>
    <t>51 out of 329</t>
  </si>
  <si>
    <t>City of Clarksburg, MO</t>
  </si>
  <si>
    <t>0825BC4D796C</t>
  </si>
  <si>
    <t>52 out of 329</t>
  </si>
  <si>
    <t>City of Laredo</t>
  </si>
  <si>
    <t>DF4C92F5CA0F</t>
  </si>
  <si>
    <t>53 out of 329</t>
  </si>
  <si>
    <t>F23AC36AC9F1</t>
  </si>
  <si>
    <t>54 out of 329</t>
  </si>
  <si>
    <t>68D391D62591</t>
  </si>
  <si>
    <t>55 out of 329</t>
  </si>
  <si>
    <t>City of Parma</t>
  </si>
  <si>
    <t>DA1E3030570A</t>
  </si>
  <si>
    <t>56 out of 329</t>
  </si>
  <si>
    <t>City of Ridgeway</t>
  </si>
  <si>
    <t>7A9A10C9D71A</t>
  </si>
  <si>
    <t>57 out of 329</t>
  </si>
  <si>
    <t>5CAB674D4B94</t>
  </si>
  <si>
    <t>58 out of 329</t>
  </si>
  <si>
    <t>Gravois Arm Sewer District</t>
  </si>
  <si>
    <t>54BDCF52A406</t>
  </si>
  <si>
    <t>59 out of 329</t>
  </si>
  <si>
    <t>City of Goodman</t>
  </si>
  <si>
    <t>2EA48D7C3910</t>
  </si>
  <si>
    <t>60 out of 329</t>
  </si>
  <si>
    <t>AD6783EA0C46</t>
  </si>
  <si>
    <t>61 out of 329</t>
  </si>
  <si>
    <t>0FC5BAC53DEA</t>
  </si>
  <si>
    <t>62 out of 329</t>
  </si>
  <si>
    <t>0ACA66755D16</t>
  </si>
  <si>
    <t>63 out of 329</t>
  </si>
  <si>
    <t>DE8C14312AAF</t>
  </si>
  <si>
    <t>64 out of 329</t>
  </si>
  <si>
    <t>City of CARTERVILLE</t>
  </si>
  <si>
    <t>4592FB0659CE</t>
  </si>
  <si>
    <t>65 out of 329</t>
  </si>
  <si>
    <t>City Of Houston</t>
  </si>
  <si>
    <t>5F82A686ACEB</t>
  </si>
  <si>
    <t>66 out of 329</t>
  </si>
  <si>
    <t>D7762AFB36FC</t>
  </si>
  <si>
    <t>67 out of 329</t>
  </si>
  <si>
    <t>City of Brunswick</t>
  </si>
  <si>
    <t>B6EBA4834F25</t>
  </si>
  <si>
    <t>68 out of 329</t>
  </si>
  <si>
    <t>641A002CC78A</t>
  </si>
  <si>
    <t>69 out of 329</t>
  </si>
  <si>
    <t>BF3BF5CCC581</t>
  </si>
  <si>
    <t>70 out of 329</t>
  </si>
  <si>
    <t>City of Mansfield</t>
  </si>
  <si>
    <t>3A1AC5E6665E</t>
  </si>
  <si>
    <t>71 out of 329</t>
  </si>
  <si>
    <t>City of Mountain View, MO</t>
  </si>
  <si>
    <t>AC17E5725D3B</t>
  </si>
  <si>
    <t>72 out of 329</t>
  </si>
  <si>
    <t>9AFBAA666D77</t>
  </si>
  <si>
    <t>73 out of 329</t>
  </si>
  <si>
    <t>City of Piedmont</t>
  </si>
  <si>
    <t>6C2C4E86DE57</t>
  </si>
  <si>
    <t>74 out of 329</t>
  </si>
  <si>
    <t>B58D975EA5EE</t>
  </si>
  <si>
    <t>75 out of 329</t>
  </si>
  <si>
    <t>Village of Eagleville</t>
  </si>
  <si>
    <t>A2894F76DB18</t>
  </si>
  <si>
    <t>76 out of 329</t>
  </si>
  <si>
    <t>City of Creighton</t>
  </si>
  <si>
    <t>1D5C52AC9357</t>
  </si>
  <si>
    <t>77 out of 329</t>
  </si>
  <si>
    <t>City of Galena</t>
  </si>
  <si>
    <t>6A15AD205183</t>
  </si>
  <si>
    <t>78 out of 329</t>
  </si>
  <si>
    <t>D60CCD7E383A</t>
  </si>
  <si>
    <t>79 out of 329</t>
  </si>
  <si>
    <t>City of Springfield</t>
  </si>
  <si>
    <t>FA6AB2FC7508</t>
  </si>
  <si>
    <t>80 out of 329</t>
  </si>
  <si>
    <t>22C54413BC0E</t>
  </si>
  <si>
    <t>81 out of 329</t>
  </si>
  <si>
    <t>VILLAGE OF BENTON CITY</t>
  </si>
  <si>
    <t>D19BFB326F12</t>
  </si>
  <si>
    <t>82 out of 329</t>
  </si>
  <si>
    <t>F5F8F18474B6</t>
  </si>
  <si>
    <t>83 out of 329</t>
  </si>
  <si>
    <t>City of Saint Joseph</t>
  </si>
  <si>
    <t>A24D278F0590</t>
  </si>
  <si>
    <t>84 out of 329</t>
  </si>
  <si>
    <t>5200AB3BD080</t>
  </si>
  <si>
    <t>85 out of 329</t>
  </si>
  <si>
    <t>City of Dudley, MO</t>
  </si>
  <si>
    <t>E741BB43BFE7</t>
  </si>
  <si>
    <t>86 out of 329</t>
  </si>
  <si>
    <t>City of Graham</t>
  </si>
  <si>
    <t>45ED87AFCACA</t>
  </si>
  <si>
    <t>87 out of 329</t>
  </si>
  <si>
    <t>4CE98BD5774E</t>
  </si>
  <si>
    <t>88 out of 329</t>
  </si>
  <si>
    <t>Pike Creek Reorganized Common Sewer District</t>
  </si>
  <si>
    <t>BE8DCC3349EF</t>
  </si>
  <si>
    <t>89 out of 329</t>
  </si>
  <si>
    <t>D7F6038DAAAA</t>
  </si>
  <si>
    <t>90 out of 329</t>
  </si>
  <si>
    <t>City of Carthage Water &amp; Electric Plant</t>
  </si>
  <si>
    <t>9C09B9887B52</t>
  </si>
  <si>
    <t>91 out of 329</t>
  </si>
  <si>
    <t>4A7C5B5BE107</t>
  </si>
  <si>
    <t>92 out of 329</t>
  </si>
  <si>
    <t>7A43032410B2</t>
  </si>
  <si>
    <t>93 out of 329</t>
  </si>
  <si>
    <t>74B5ACF3BEB9</t>
  </si>
  <si>
    <t>94 out of 329</t>
  </si>
  <si>
    <t>184B909E9EE8</t>
  </si>
  <si>
    <t>95 out of 329</t>
  </si>
  <si>
    <t>City of Iberia</t>
  </si>
  <si>
    <t>9B0918A8B927</t>
  </si>
  <si>
    <t>96 out of 329</t>
  </si>
  <si>
    <t>E7F592B48113</t>
  </si>
  <si>
    <t>97 out of 329</t>
  </si>
  <si>
    <t>D7ADADB56D9E</t>
  </si>
  <si>
    <t>98 out of 329</t>
  </si>
  <si>
    <t>Town of Carrollton</t>
  </si>
  <si>
    <t>3B26C435E07F</t>
  </si>
  <si>
    <t>99 out of 329</t>
  </si>
  <si>
    <t>833ED2BD0778</t>
  </si>
  <si>
    <t>100 out of 329</t>
  </si>
  <si>
    <t>City of Cabool</t>
  </si>
  <si>
    <t>28D111A16E28</t>
  </si>
  <si>
    <t>101 out of 329</t>
  </si>
  <si>
    <t>City of Center</t>
  </si>
  <si>
    <t>5BEF2BB26046</t>
  </si>
  <si>
    <t>102 out of 329</t>
  </si>
  <si>
    <t>City of Ellington</t>
  </si>
  <si>
    <t>993A4ECB5821</t>
  </si>
  <si>
    <t>103 out of 329</t>
  </si>
  <si>
    <t>DAE975441D83</t>
  </si>
  <si>
    <t>104 out of 329</t>
  </si>
  <si>
    <t>B18505984AA0</t>
  </si>
  <si>
    <t>105 out of 329</t>
  </si>
  <si>
    <t>F8E19A006EC7</t>
  </si>
  <si>
    <t>106 out of 329</t>
  </si>
  <si>
    <t>EAAF18335853</t>
  </si>
  <si>
    <t>107 out of 329</t>
  </si>
  <si>
    <t>City of Marston</t>
  </si>
  <si>
    <t>46E4E9AF6735</t>
  </si>
  <si>
    <t>108 out of 329</t>
  </si>
  <si>
    <t>5266833D92C5</t>
  </si>
  <si>
    <t>109 out of 329</t>
  </si>
  <si>
    <t>33D1B22DAAF7</t>
  </si>
  <si>
    <t>110 out of 329</t>
  </si>
  <si>
    <t>City of Skidmore</t>
  </si>
  <si>
    <t>7356197B8D78</t>
  </si>
  <si>
    <t>111 out of 329</t>
  </si>
  <si>
    <t>7BAA7AA8F5F4</t>
  </si>
  <si>
    <t>112 out of 329</t>
  </si>
  <si>
    <t>747F1F535770</t>
  </si>
  <si>
    <t>113 out of 329</t>
  </si>
  <si>
    <t>C6D369ACCB87</t>
  </si>
  <si>
    <t>114 out of 329</t>
  </si>
  <si>
    <t>City of Aurora</t>
  </si>
  <si>
    <t>9E4D3EBBD898</t>
  </si>
  <si>
    <t>115 out of 329</t>
  </si>
  <si>
    <t>A8291AEF2FC1</t>
  </si>
  <si>
    <t>116 out of 329</t>
  </si>
  <si>
    <t>100EBFD3FC30</t>
  </si>
  <si>
    <t>117 out of 329</t>
  </si>
  <si>
    <t>0DA5250817F7</t>
  </si>
  <si>
    <t>118 out of 329</t>
  </si>
  <si>
    <t>City of Clinton</t>
  </si>
  <si>
    <t>B40B0E150364</t>
  </si>
  <si>
    <t>119 out of 329</t>
  </si>
  <si>
    <t>DC05FC724D5E</t>
  </si>
  <si>
    <t>120 out of 329</t>
  </si>
  <si>
    <t>City of Grandview</t>
  </si>
  <si>
    <t>9604202E98B0</t>
  </si>
  <si>
    <t>121 out of 329</t>
  </si>
  <si>
    <t>City of Harrisonville</t>
  </si>
  <si>
    <t>58B1A486D55E</t>
  </si>
  <si>
    <t>122 out of 329</t>
  </si>
  <si>
    <t>57801A002D55</t>
  </si>
  <si>
    <t>123 out of 329</t>
  </si>
  <si>
    <t>City of Jefferson</t>
  </si>
  <si>
    <t>9701D6BD2648</t>
  </si>
  <si>
    <t>124 out of 329</t>
  </si>
  <si>
    <t>City of Mt. Vernon</t>
  </si>
  <si>
    <t>125 out of 329</t>
  </si>
  <si>
    <t>City of Niangua</t>
  </si>
  <si>
    <t>0F04EA84236C</t>
  </si>
  <si>
    <t>126 out of 329</t>
  </si>
  <si>
    <t>City of Owensville</t>
  </si>
  <si>
    <t>4F48D532FDED</t>
  </si>
  <si>
    <t>127 out of 329</t>
  </si>
  <si>
    <t>99F653AD7F2D</t>
  </si>
  <si>
    <t>128 out of 329</t>
  </si>
  <si>
    <t>City of Rolla</t>
  </si>
  <si>
    <t>7B9316CD9A78</t>
  </si>
  <si>
    <t>129 out of 329</t>
  </si>
  <si>
    <t>E4586709B2FF</t>
  </si>
  <si>
    <t>130 out of 329</t>
  </si>
  <si>
    <t>Village of Pocahontas</t>
  </si>
  <si>
    <t>5737FFC02188</t>
  </si>
  <si>
    <t>131 out of 329</t>
  </si>
  <si>
    <t>88FB013D2943</t>
  </si>
  <si>
    <t>132 out of 329</t>
  </si>
  <si>
    <t>City of Appleton City</t>
  </si>
  <si>
    <t>663FD9519D57</t>
  </si>
  <si>
    <t>133 out of 329</t>
  </si>
  <si>
    <t>City of Craig</t>
  </si>
  <si>
    <t>466C9849CB77</t>
  </si>
  <si>
    <t>134 out of 329</t>
  </si>
  <si>
    <t>DAAEBB606997</t>
  </si>
  <si>
    <t>135 out of 329</t>
  </si>
  <si>
    <t>City of Exeter</t>
  </si>
  <si>
    <t>29223E4FD321</t>
  </si>
  <si>
    <t>136 out of 329</t>
  </si>
  <si>
    <t>6E87AC26BD3B</t>
  </si>
  <si>
    <t>137 out of 329</t>
  </si>
  <si>
    <t>City of La Monte</t>
  </si>
  <si>
    <t>A80EAE1DA74D</t>
  </si>
  <si>
    <t>138 out of 329</t>
  </si>
  <si>
    <t>627AB2F379EE</t>
  </si>
  <si>
    <t>139 out of 329</t>
  </si>
  <si>
    <t>City of Wheaton</t>
  </si>
  <si>
    <t>EC7455B16739</t>
  </si>
  <si>
    <t>140 out of 329</t>
  </si>
  <si>
    <t>Jackson County Sports Complex Authority</t>
  </si>
  <si>
    <t>8056A95B83EC</t>
  </si>
  <si>
    <t>141 out of 329</t>
  </si>
  <si>
    <t>B8CC902FB971</t>
  </si>
  <si>
    <t>142 out of 329</t>
  </si>
  <si>
    <t>FAC09BEFDEE7</t>
  </si>
  <si>
    <t>143 out of 329</t>
  </si>
  <si>
    <t>Stone County Sewer District #1 of Stone County, Missouri</t>
  </si>
  <si>
    <t>07BD0582E650</t>
  </si>
  <si>
    <t>144 out of 329</t>
  </si>
  <si>
    <t>City of Branson West</t>
  </si>
  <si>
    <t>0A9D1A3AA91C</t>
  </si>
  <si>
    <t>145 out of 329</t>
  </si>
  <si>
    <t>City of Camdenton</t>
  </si>
  <si>
    <t>1AA5182BD8E4</t>
  </si>
  <si>
    <t>146 out of 329</t>
  </si>
  <si>
    <t>7D82723EA5FE</t>
  </si>
  <si>
    <t>147 out of 329</t>
  </si>
  <si>
    <t>1D526259E6AB</t>
  </si>
  <si>
    <t>148 out of 329</t>
  </si>
  <si>
    <t>City of Raytown</t>
  </si>
  <si>
    <t>8CC2B27790F3</t>
  </si>
  <si>
    <t>149 out of 329</t>
  </si>
  <si>
    <t>7F540366CA7D</t>
  </si>
  <si>
    <t>150 out of 329</t>
  </si>
  <si>
    <t>A2E36CF23132</t>
  </si>
  <si>
    <t>151 out of 329</t>
  </si>
  <si>
    <t>6D607B4D966E</t>
  </si>
  <si>
    <t>152 out of 329</t>
  </si>
  <si>
    <t>Homestead Village</t>
  </si>
  <si>
    <t>88181F46679D</t>
  </si>
  <si>
    <t>153 out of 329</t>
  </si>
  <si>
    <t>Rocky Mount Sewer District of Morgan County, Missouri</t>
  </si>
  <si>
    <t>310A7528F36F</t>
  </si>
  <si>
    <t>154 out of 329</t>
  </si>
  <si>
    <t>Taney County Regional Sewer District</t>
  </si>
  <si>
    <t>121F5DA57178</t>
  </si>
  <si>
    <t>155 out of 329</t>
  </si>
  <si>
    <t>City of Braymer</t>
  </si>
  <si>
    <t>4369A7837CB0</t>
  </si>
  <si>
    <t>156 out of 329</t>
  </si>
  <si>
    <t>31855C29D3FE</t>
  </si>
  <si>
    <t>157 out of 329</t>
  </si>
  <si>
    <t>City of Seneca</t>
  </si>
  <si>
    <t>843FD1FEC511</t>
  </si>
  <si>
    <t>158 out of 329</t>
  </si>
  <si>
    <t>75C309F241C8</t>
  </si>
  <si>
    <t>159 out of 329</t>
  </si>
  <si>
    <t>FC4C5ABE944A</t>
  </si>
  <si>
    <t>160 out of 329</t>
  </si>
  <si>
    <t>8B5BF0179D3B</t>
  </si>
  <si>
    <t>161 out of 329</t>
  </si>
  <si>
    <t>City of Bismarck</t>
  </si>
  <si>
    <t>70187175536E</t>
  </si>
  <si>
    <t>162 out of 329</t>
  </si>
  <si>
    <t>City of Drexel</t>
  </si>
  <si>
    <t>0ECCA186673F</t>
  </si>
  <si>
    <t>163 out of 329</t>
  </si>
  <si>
    <t>BD94421BCAD4</t>
  </si>
  <si>
    <t>164 out of 329</t>
  </si>
  <si>
    <t>8F1045CA15EB</t>
  </si>
  <si>
    <t>165 out of 329</t>
  </si>
  <si>
    <t>369359D1FC7E</t>
  </si>
  <si>
    <t>166 out of 329</t>
  </si>
  <si>
    <t>City of Queen City</t>
  </si>
  <si>
    <t>4FF7C32E1681</t>
  </si>
  <si>
    <t>167 out of 329</t>
  </si>
  <si>
    <t>7B8F75B3F18F</t>
  </si>
  <si>
    <t>168 out of 329</t>
  </si>
  <si>
    <t>33A790701556</t>
  </si>
  <si>
    <t>169 out of 329</t>
  </si>
  <si>
    <t>Village of Pollock</t>
  </si>
  <si>
    <t>38B6FB419C6B</t>
  </si>
  <si>
    <t>170 out of 329</t>
  </si>
  <si>
    <t>City of Crane</t>
  </si>
  <si>
    <t>66EDC2CB0847</t>
  </si>
  <si>
    <t>171 out of 329</t>
  </si>
  <si>
    <t>85285C5BCB06</t>
  </si>
  <si>
    <t>172 out of 329</t>
  </si>
  <si>
    <t>C427C4D2998E</t>
  </si>
  <si>
    <t>173 out of 329</t>
  </si>
  <si>
    <t>0ECDB107C586</t>
  </si>
  <si>
    <t>174 out of 329</t>
  </si>
  <si>
    <t>0EC2912E0661</t>
  </si>
  <si>
    <t>175 out of 329</t>
  </si>
  <si>
    <t>City of Kimberling City</t>
  </si>
  <si>
    <t>DE785203F39B</t>
  </si>
  <si>
    <t>176 out of 329</t>
  </si>
  <si>
    <t>City of Lake Waukomis</t>
  </si>
  <si>
    <t>07AC0663B86A</t>
  </si>
  <si>
    <t>177 out of 329</t>
  </si>
  <si>
    <t>BF06F1BB82B1</t>
  </si>
  <si>
    <t>178 out of 329</t>
  </si>
  <si>
    <t>City of Marshfield</t>
  </si>
  <si>
    <t>C14B291667A9</t>
  </si>
  <si>
    <t>179 out of 329</t>
  </si>
  <si>
    <t>City of Mayview</t>
  </si>
  <si>
    <t>1274AE40CEBF</t>
  </si>
  <si>
    <t>180 out of 329</t>
  </si>
  <si>
    <t>City of Mexico, Missouri</t>
  </si>
  <si>
    <t>16F3388F93CB</t>
  </si>
  <si>
    <t>181 out of 329</t>
  </si>
  <si>
    <t>BA94266DC6B0</t>
  </si>
  <si>
    <t>182 out of 329</t>
  </si>
  <si>
    <t>7A1BFDA3C4AE</t>
  </si>
  <si>
    <t>183 out of 329</t>
  </si>
  <si>
    <t>Greenville, MO</t>
  </si>
  <si>
    <t>24E8E5E33B81</t>
  </si>
  <si>
    <t>184 out of 329</t>
  </si>
  <si>
    <t>Pulaski County Sewer District No. 1</t>
  </si>
  <si>
    <t>9A407D9CEB20</t>
  </si>
  <si>
    <t>185 out of 329</t>
  </si>
  <si>
    <t>Town of Charmwood</t>
  </si>
  <si>
    <t>CC8416BF28DF</t>
  </si>
  <si>
    <t>186 out of 329</t>
  </si>
  <si>
    <t>City of Clarksdale</t>
  </si>
  <si>
    <t>F625C0FB1A04</t>
  </si>
  <si>
    <t>187 out of 329</t>
  </si>
  <si>
    <t>City of Greentop</t>
  </si>
  <si>
    <t>B22F08CE89AA</t>
  </si>
  <si>
    <t>188 out of 329</t>
  </si>
  <si>
    <t>City of Hamilton</t>
  </si>
  <si>
    <t>3071B83D778D</t>
  </si>
  <si>
    <t>189 out of 329</t>
  </si>
  <si>
    <t>29A17C6F2E8D</t>
  </si>
  <si>
    <t>190 out of 329</t>
  </si>
  <si>
    <t>A48856E499D5</t>
  </si>
  <si>
    <t>191 out of 329</t>
  </si>
  <si>
    <t>City of Holts Summit</t>
  </si>
  <si>
    <t>7FF39FF83D5E</t>
  </si>
  <si>
    <t>192 out of 329</t>
  </si>
  <si>
    <t>City of Milan</t>
  </si>
  <si>
    <t>1134667B53B9</t>
  </si>
  <si>
    <t>193 out of 329</t>
  </si>
  <si>
    <t>A0B55BF44297</t>
  </si>
  <si>
    <t>194 out of 329</t>
  </si>
  <si>
    <t>Village of Diggins</t>
  </si>
  <si>
    <t>D6408AF2FF79</t>
  </si>
  <si>
    <t>195 out of 329</t>
  </si>
  <si>
    <t>Village of Oak Ridge</t>
  </si>
  <si>
    <t>EE30AF09D920</t>
  </si>
  <si>
    <t>196 out of 329</t>
  </si>
  <si>
    <t>473A462B43B4</t>
  </si>
  <si>
    <t>197 out of 329</t>
  </si>
  <si>
    <t>Calvey Creek Sewer District</t>
  </si>
  <si>
    <t>809C050030CA</t>
  </si>
  <si>
    <t>198 out of 329</t>
  </si>
  <si>
    <t>City of Camden Point</t>
  </si>
  <si>
    <t>783848143ED7</t>
  </si>
  <si>
    <t>199 out of 329</t>
  </si>
  <si>
    <t>803425A090EF</t>
  </si>
  <si>
    <t>200 out of 329</t>
  </si>
  <si>
    <t>1EE3FF9DA4E2</t>
  </si>
  <si>
    <t>201 out of 329</t>
  </si>
  <si>
    <t>B1E7B480D1F6</t>
  </si>
  <si>
    <t>202 out of 329</t>
  </si>
  <si>
    <t>4B6AC14FF337</t>
  </si>
  <si>
    <t>203 out of 329</t>
  </si>
  <si>
    <t>AADB8B03EF02</t>
  </si>
  <si>
    <t>204 out of 329</t>
  </si>
  <si>
    <t>North Cass Waste Management Sewer District</t>
  </si>
  <si>
    <t>FC55536B5F0B</t>
  </si>
  <si>
    <t>205 out of 329</t>
  </si>
  <si>
    <t>E7A1CCCB839B</t>
  </si>
  <si>
    <t>206 out of 329</t>
  </si>
  <si>
    <t>1C297FBDB42A</t>
  </si>
  <si>
    <t>207 out of 329</t>
  </si>
  <si>
    <t>CITY OF EWING</t>
  </si>
  <si>
    <t>AD6655E15DD3</t>
  </si>
  <si>
    <t>208 out of 329</t>
  </si>
  <si>
    <t>Cape Girardeau County Reorganized Common Sewer District</t>
  </si>
  <si>
    <t>6A1675FA51C0</t>
  </si>
  <si>
    <t>209 out of 329</t>
  </si>
  <si>
    <t>7B9F8AF62B3C</t>
  </si>
  <si>
    <t>210 out of 329</t>
  </si>
  <si>
    <t>City of Bellflower</t>
  </si>
  <si>
    <t>D432975A4C25</t>
  </si>
  <si>
    <t>211 out of 329</t>
  </si>
  <si>
    <t>051C616D766C</t>
  </si>
  <si>
    <t>212 out of 329</t>
  </si>
  <si>
    <t>City of Clark MO</t>
  </si>
  <si>
    <t>00AD6D2E065C</t>
  </si>
  <si>
    <t>213 out of 329</t>
  </si>
  <si>
    <t>City of Mendon</t>
  </si>
  <si>
    <t>3A05984288D4</t>
  </si>
  <si>
    <t>214 out of 329</t>
  </si>
  <si>
    <t>4825312546EC</t>
  </si>
  <si>
    <t>215 out of 329</t>
  </si>
  <si>
    <t>City of Pacific</t>
  </si>
  <si>
    <t>8FA7B609AF88</t>
  </si>
  <si>
    <t>216 out of 329</t>
  </si>
  <si>
    <t>0F5CD8ED2589</t>
  </si>
  <si>
    <t>217 out of 329</t>
  </si>
  <si>
    <t>8BC38DA58877</t>
  </si>
  <si>
    <t>218 out of 329</t>
  </si>
  <si>
    <t>4234EFA3A8D7</t>
  </si>
  <si>
    <t>219 out of 329</t>
  </si>
  <si>
    <t>City of Wellington</t>
  </si>
  <si>
    <t>D4F1A0C19644</t>
  </si>
  <si>
    <t>220 out of 329</t>
  </si>
  <si>
    <t>4003A93D5D42</t>
  </si>
  <si>
    <t>221 out of 329</t>
  </si>
  <si>
    <t>PWSD No. 1 of Franklin County</t>
  </si>
  <si>
    <t>A29263479C1F</t>
  </si>
  <si>
    <t>222 out of 329</t>
  </si>
  <si>
    <t>DAAA7D945E31</t>
  </si>
  <si>
    <t>223 out of 329</t>
  </si>
  <si>
    <t>C91DB4CFF005</t>
  </si>
  <si>
    <t>224 out of 329</t>
  </si>
  <si>
    <t>D68A952FE4D1</t>
  </si>
  <si>
    <t>225 out of 329</t>
  </si>
  <si>
    <t>City of Rosebud Missouri</t>
  </si>
  <si>
    <t>8A51FCE87EB4</t>
  </si>
  <si>
    <t>226 out of 329</t>
  </si>
  <si>
    <t>City of Walnut Grove</t>
  </si>
  <si>
    <t>3998F6B9B0CA</t>
  </si>
  <si>
    <t>227 out of 329</t>
  </si>
  <si>
    <t>DF3CAED928B3</t>
  </si>
  <si>
    <t>228 out of 329</t>
  </si>
  <si>
    <t>City of Advance</t>
  </si>
  <si>
    <t>AA7E33333ADA</t>
  </si>
  <si>
    <t>229 out of 329</t>
  </si>
  <si>
    <t>8222F96C947E</t>
  </si>
  <si>
    <t>230 out of 329</t>
  </si>
  <si>
    <t>City of Clarksville</t>
  </si>
  <si>
    <t>7750A2CF0687</t>
  </si>
  <si>
    <t>231 out of 329</t>
  </si>
  <si>
    <t>City of Diamond</t>
  </si>
  <si>
    <t>EAB8586CF751</t>
  </si>
  <si>
    <t>232 out of 329</t>
  </si>
  <si>
    <t>City of Fair Grove</t>
  </si>
  <si>
    <t>E8CFC9547C0E</t>
  </si>
  <si>
    <t>233 out of 329</t>
  </si>
  <si>
    <t>City of Houstonia, Missouri</t>
  </si>
  <si>
    <t>1AC79B838C06</t>
  </si>
  <si>
    <t>234 out of 329</t>
  </si>
  <si>
    <t>BCF508305BB5</t>
  </si>
  <si>
    <t>235 out of 329</t>
  </si>
  <si>
    <t>D71307BA02CA</t>
  </si>
  <si>
    <t>236 out of 329</t>
  </si>
  <si>
    <t>6C473E51B98F</t>
  </si>
  <si>
    <t>237 out of 329</t>
  </si>
  <si>
    <t>Malta Bend</t>
  </si>
  <si>
    <t>F5BBE41B0956</t>
  </si>
  <si>
    <t>238 out of 329</t>
  </si>
  <si>
    <t>Village of Cairo</t>
  </si>
  <si>
    <t>2FB9594F7D2A</t>
  </si>
  <si>
    <t>239 out of 329</t>
  </si>
  <si>
    <t>Village of Indian Point</t>
  </si>
  <si>
    <t>F622DE40263B</t>
  </si>
  <si>
    <t>240 out of 329</t>
  </si>
  <si>
    <t>Boone County Regional Sewer District</t>
  </si>
  <si>
    <t>8F53EA525F51</t>
  </si>
  <si>
    <t>241 out of 329</t>
  </si>
  <si>
    <t>Center Creek 201 Wastewater Treatment Board</t>
  </si>
  <si>
    <t>0C35CBDE4E7B</t>
  </si>
  <si>
    <t>242 out of 329</t>
  </si>
  <si>
    <t>87B50823DE70</t>
  </si>
  <si>
    <t>243 out of 329</t>
  </si>
  <si>
    <t>City of Corder</t>
  </si>
  <si>
    <t>B233025C4952</t>
  </si>
  <si>
    <t>244 out of 329</t>
  </si>
  <si>
    <t>City of Hermann</t>
  </si>
  <si>
    <t>9512AD7C253C</t>
  </si>
  <si>
    <t>245 out of 329</t>
  </si>
  <si>
    <t>76393BB24630</t>
  </si>
  <si>
    <t>246 out of 329</t>
  </si>
  <si>
    <t>57DA205DA6DE</t>
  </si>
  <si>
    <t>247 out of 329</t>
  </si>
  <si>
    <t>FE9D9E29EA8E</t>
  </si>
  <si>
    <t>248 out of 329</t>
  </si>
  <si>
    <t>City of Savannah MO</t>
  </si>
  <si>
    <t>B952FDCE773A</t>
  </si>
  <si>
    <t>249 out of 329</t>
  </si>
  <si>
    <t>D719F1E2C905</t>
  </si>
  <si>
    <t>250 out of 329</t>
  </si>
  <si>
    <t>2953AA3230F6</t>
  </si>
  <si>
    <t>251 out of 329</t>
  </si>
  <si>
    <t>Lakeside Homeowners' Association</t>
  </si>
  <si>
    <t>74045CD77D33</t>
  </si>
  <si>
    <t>252 out of 329</t>
  </si>
  <si>
    <t>Little Blue Valley Sewer District</t>
  </si>
  <si>
    <t>2EF900D7B9E8</t>
  </si>
  <si>
    <t>253 out of 329</t>
  </si>
  <si>
    <t>5A27E9D2FAE1</t>
  </si>
  <si>
    <t>254 out of 329</t>
  </si>
  <si>
    <t>C9D35B4905DE</t>
  </si>
  <si>
    <t>255 out of 329</t>
  </si>
  <si>
    <t>BE5219DE55AA</t>
  </si>
  <si>
    <t>256 out of 329</t>
  </si>
  <si>
    <t>Joint Utilities Board</t>
  </si>
  <si>
    <t>5EA8E0F97BC1</t>
  </si>
  <si>
    <t>257 out of 329</t>
  </si>
  <si>
    <t>City of Knob Noster, MO</t>
  </si>
  <si>
    <t>203B072C1DD0</t>
  </si>
  <si>
    <t>258 out of 329</t>
  </si>
  <si>
    <t>01825FD94187</t>
  </si>
  <si>
    <t>259 out of 329</t>
  </si>
  <si>
    <t>Ralls Co. PWSD No. 1</t>
  </si>
  <si>
    <t>32EC03F21C83</t>
  </si>
  <si>
    <t>260 out of 329</t>
  </si>
  <si>
    <t>C3FAAE5F2A4A</t>
  </si>
  <si>
    <t>261 out of 329</t>
  </si>
  <si>
    <t>City of Lake Lotawana</t>
  </si>
  <si>
    <t>6A632DB31F41</t>
  </si>
  <si>
    <t>262 out of 329</t>
  </si>
  <si>
    <t>2A0A5A1BC8D0</t>
  </si>
  <si>
    <t>263 out of 329</t>
  </si>
  <si>
    <t>B6BAE1E34D87</t>
  </si>
  <si>
    <t>264 out of 329</t>
  </si>
  <si>
    <t>City of Osborn</t>
  </si>
  <si>
    <t>E69A8C1D2182</t>
  </si>
  <si>
    <t>265 out of 329</t>
  </si>
  <si>
    <t>C46D68CC8F16</t>
  </si>
  <si>
    <t>266 out of 329</t>
  </si>
  <si>
    <t>City of Perryville</t>
  </si>
  <si>
    <t>F2AB98845020</t>
  </si>
  <si>
    <t>267 out of 329</t>
  </si>
  <si>
    <t>ABA777511A4E</t>
  </si>
  <si>
    <t>268 out of 329</t>
  </si>
  <si>
    <t>Platte County Regional Sewer District</t>
  </si>
  <si>
    <t>14D13BDDE441</t>
  </si>
  <si>
    <t>269 out of 329</t>
  </si>
  <si>
    <t>Rock Creek Public Sewer District</t>
  </si>
  <si>
    <t>6C8E048B8FF8</t>
  </si>
  <si>
    <t>270 out of 329</t>
  </si>
  <si>
    <t>Tarkio Board of Public Works</t>
  </si>
  <si>
    <t>F8179C3E5DF2</t>
  </si>
  <si>
    <t>271 out of 329</t>
  </si>
  <si>
    <t>Tri-Lakes Biosolids JMUC</t>
  </si>
  <si>
    <t>78968798AE14</t>
  </si>
  <si>
    <t>272 out of 329</t>
  </si>
  <si>
    <t>67744DE7F2AC</t>
  </si>
  <si>
    <t>273 out of 329</t>
  </si>
  <si>
    <t>5BF2AB93C336</t>
  </si>
  <si>
    <t>274 out of 329</t>
  </si>
  <si>
    <t>Village of Country Club</t>
  </si>
  <si>
    <t>93875032DB56</t>
  </si>
  <si>
    <t>275 out of 329</t>
  </si>
  <si>
    <t>812C5C4E9209</t>
  </si>
  <si>
    <t>276 out of 329</t>
  </si>
  <si>
    <t>F1F42B14C5A8</t>
  </si>
  <si>
    <t>277 out of 329</t>
  </si>
  <si>
    <t>Labadie Creek Watershed Sewer District of Franklin County</t>
  </si>
  <si>
    <t>7A486461FB07</t>
  </si>
  <si>
    <t>278 out of 329</t>
  </si>
  <si>
    <t>8DE46F93B6F6</t>
  </si>
  <si>
    <t>279 out of 329</t>
  </si>
  <si>
    <t>1BD8B32FDD13</t>
  </si>
  <si>
    <t>280 out of 329</t>
  </si>
  <si>
    <t>86433DF1C247</t>
  </si>
  <si>
    <t>281 out of 329</t>
  </si>
  <si>
    <t>Upper White River Basin Foundation - dba H2Ozarks</t>
  </si>
  <si>
    <t>A17275384781</t>
  </si>
  <si>
    <t>282 out of 329</t>
  </si>
  <si>
    <t>Warren County Commission</t>
  </si>
  <si>
    <t>5AE5BBF75597</t>
  </si>
  <si>
    <t>283 out of 329</t>
  </si>
  <si>
    <t>A8597B0F0B1B</t>
  </si>
  <si>
    <t>284 out of 329</t>
  </si>
  <si>
    <t>FA1383CAF3E7</t>
  </si>
  <si>
    <t>285 out of 329</t>
  </si>
  <si>
    <t>1644C0AE130F</t>
  </si>
  <si>
    <t>286 out of 329</t>
  </si>
  <si>
    <t>5C95030009EB</t>
  </si>
  <si>
    <t>287 out of 329</t>
  </si>
  <si>
    <t>City of Platte City</t>
  </si>
  <si>
    <t>4194D0A5208D</t>
  </si>
  <si>
    <t>288 out of 329</t>
  </si>
  <si>
    <t>A4AE7D3C46C5</t>
  </si>
  <si>
    <t>289 out of 329</t>
  </si>
  <si>
    <t>F368E18C8D7A</t>
  </si>
  <si>
    <t>290 out of 329</t>
  </si>
  <si>
    <t>1667B83465D2</t>
  </si>
  <si>
    <t>291 out of 329</t>
  </si>
  <si>
    <t>Duckett Creek Sewer District</t>
  </si>
  <si>
    <t>AAD369EC743C</t>
  </si>
  <si>
    <t>292 out of 329</t>
  </si>
  <si>
    <t>Northeast Public Sewer District</t>
  </si>
  <si>
    <t>6A2153C65D3F</t>
  </si>
  <si>
    <t>293 out of 329</t>
  </si>
  <si>
    <t>Public Water Supply No. 3 of Laclede County</t>
  </si>
  <si>
    <t>F08F77B5BB7F</t>
  </si>
  <si>
    <t>294 out of 329</t>
  </si>
  <si>
    <t>63515CC3D44A</t>
  </si>
  <si>
    <t>295 out of 329</t>
  </si>
  <si>
    <t>4B4E23174DAA</t>
  </si>
  <si>
    <t>296 out of 329</t>
  </si>
  <si>
    <t>City of Lathrop</t>
  </si>
  <si>
    <t>76982E553F58</t>
  </si>
  <si>
    <t>297 out of 329</t>
  </si>
  <si>
    <t>A13409320DE7</t>
  </si>
  <si>
    <t>298 out of 329</t>
  </si>
  <si>
    <t>CBF07A8198E7</t>
  </si>
  <si>
    <t>299 out of 329</t>
  </si>
  <si>
    <t>A1558DE26016</t>
  </si>
  <si>
    <t>300 out of 329</t>
  </si>
  <si>
    <t>146C17FFF36B</t>
  </si>
  <si>
    <t>301 out of 329</t>
  </si>
  <si>
    <t>87314EDFBB03</t>
  </si>
  <si>
    <t>302 out of 329</t>
  </si>
  <si>
    <t>1282F48C6E97</t>
  </si>
  <si>
    <t>303 out of 329</t>
  </si>
  <si>
    <t>4CF0516ED77A</t>
  </si>
  <si>
    <t>304 out of 329</t>
  </si>
  <si>
    <t>84EB4C6E0EAF</t>
  </si>
  <si>
    <t>305 out of 329</t>
  </si>
  <si>
    <t>FC4468500296</t>
  </si>
  <si>
    <t>306 out of 329</t>
  </si>
  <si>
    <t>7EE423A4B0F9</t>
  </si>
  <si>
    <t>307 out of 329</t>
  </si>
  <si>
    <t>City of Emma</t>
  </si>
  <si>
    <t>AF390E910486</t>
  </si>
  <si>
    <t>308 out of 329</t>
  </si>
  <si>
    <t>30BF8094D98A</t>
  </si>
  <si>
    <t>309 out of 329</t>
  </si>
  <si>
    <t>City of Troy</t>
  </si>
  <si>
    <t>74930C2713E7</t>
  </si>
  <si>
    <t>310 out of 329</t>
  </si>
  <si>
    <t>F0D2FC4067C6</t>
  </si>
  <si>
    <t>311 out of 329</t>
  </si>
  <si>
    <t>Middle Big Creek Sewer Subdistrict</t>
  </si>
  <si>
    <t>BC5D637890BF</t>
  </si>
  <si>
    <t>312 out of 329</t>
  </si>
  <si>
    <t>7A814B14DEF8</t>
  </si>
  <si>
    <t>313 out of 329</t>
  </si>
  <si>
    <t>4FAA12FC87A0</t>
  </si>
  <si>
    <t>314 out of 329</t>
  </si>
  <si>
    <t>724343156707</t>
  </si>
  <si>
    <t>315 out of 329</t>
  </si>
  <si>
    <t>Michael Steven Henricks</t>
  </si>
  <si>
    <t>B9A5753FCDA6</t>
  </si>
  <si>
    <t>316 out of 329</t>
  </si>
  <si>
    <t>Nehai Property Owners Association, Inc.</t>
  </si>
  <si>
    <t>020E057099FD</t>
  </si>
  <si>
    <t>317 out of 329</t>
  </si>
  <si>
    <t>96A23C29CB01</t>
  </si>
  <si>
    <t>318 out of 329</t>
  </si>
  <si>
    <t>9CF0CCDBB14F</t>
  </si>
  <si>
    <t>319 out of 329</t>
  </si>
  <si>
    <t>3610F50E0CBC</t>
  </si>
  <si>
    <t>320 out of 329</t>
  </si>
  <si>
    <t>85C77FFB4EA4</t>
  </si>
  <si>
    <t>321 out of 329</t>
  </si>
  <si>
    <t>93259AA3EA0F</t>
  </si>
  <si>
    <t>322 out of 329</t>
  </si>
  <si>
    <t>City of Montgomery</t>
  </si>
  <si>
    <t>873E48212146</t>
  </si>
  <si>
    <t>323 out of 329</t>
  </si>
  <si>
    <t>Callaway County Sewer District</t>
  </si>
  <si>
    <t>DA9712B824A1</t>
  </si>
  <si>
    <t>324 out of 329</t>
  </si>
  <si>
    <t>877CA3DD4FEA</t>
  </si>
  <si>
    <t>325 out of 329</t>
  </si>
  <si>
    <t>5F21F40D05E5</t>
  </si>
  <si>
    <t>326 out of 329</t>
  </si>
  <si>
    <t>City of Hannibal, Missouri</t>
  </si>
  <si>
    <t>20340794F2C5</t>
  </si>
  <si>
    <t>327 out of 329</t>
  </si>
  <si>
    <t>City of New Madrid</t>
  </si>
  <si>
    <t>DE6A4AC6E631</t>
  </si>
  <si>
    <t>328 out of 329</t>
  </si>
  <si>
    <t>8602DD32A8FF</t>
  </si>
  <si>
    <t>Application Withdrawn</t>
  </si>
  <si>
    <t>329 out of 329</t>
  </si>
  <si>
    <t>8E92B5729D0A</t>
  </si>
  <si>
    <t>Stormwater Infrastructure Grant Submitted Applications - Final Score, Rank, Application Status</t>
  </si>
  <si>
    <t>Ranks</t>
  </si>
  <si>
    <t>Applicants ARPA  Funding Request</t>
  </si>
  <si>
    <t>1 out of 130</t>
  </si>
  <si>
    <t>0CDF12998D87</t>
  </si>
  <si>
    <t>Eligible Selected for funding</t>
  </si>
  <si>
    <t>2 out of 130</t>
  </si>
  <si>
    <t>ABBEFAE9D329</t>
  </si>
  <si>
    <t>3 out of 130</t>
  </si>
  <si>
    <t>B451699EB523</t>
  </si>
  <si>
    <t>4 out of 130</t>
  </si>
  <si>
    <t>E3744C2050F5</t>
  </si>
  <si>
    <t>5 out of 130</t>
  </si>
  <si>
    <t>16AC7E180093</t>
  </si>
  <si>
    <t>6 out of 130</t>
  </si>
  <si>
    <t>6931E6F0F224</t>
  </si>
  <si>
    <t>7 out of 130</t>
  </si>
  <si>
    <t>79D574390D37</t>
  </si>
  <si>
    <t>8 out of 130</t>
  </si>
  <si>
    <t>21DE756D70FA</t>
  </si>
  <si>
    <t>9 out of 130</t>
  </si>
  <si>
    <t>AF8C7D3CBB3C</t>
  </si>
  <si>
    <t>10 out of 130</t>
  </si>
  <si>
    <t>B551B95AB707</t>
  </si>
  <si>
    <t>11 out of 130</t>
  </si>
  <si>
    <t>3224C75DBC7E</t>
  </si>
  <si>
    <t>12 out of 130</t>
  </si>
  <si>
    <t>DFEA6A122E7C</t>
  </si>
  <si>
    <t>13 out of 130</t>
  </si>
  <si>
    <t>B7AF6EE30AED</t>
  </si>
  <si>
    <t>14 out of 130</t>
  </si>
  <si>
    <t>E7D7FD50B471</t>
  </si>
  <si>
    <t>15 out of 130</t>
  </si>
  <si>
    <t>982C6216881F</t>
  </si>
  <si>
    <t>16 out of 130</t>
  </si>
  <si>
    <t>5DFE227EC25C</t>
  </si>
  <si>
    <t>17 out of 130</t>
  </si>
  <si>
    <t>3096B2EC9C24</t>
  </si>
  <si>
    <t>18 out of 130</t>
  </si>
  <si>
    <t>0D0D751BBCD7</t>
  </si>
  <si>
    <t>19 out of 130</t>
  </si>
  <si>
    <t>0B89E517B701</t>
  </si>
  <si>
    <t>20 out of 130</t>
  </si>
  <si>
    <t>3AED5D54A52F</t>
  </si>
  <si>
    <t>21 out of 130</t>
  </si>
  <si>
    <t>8F26609AF1AD</t>
  </si>
  <si>
    <t>22 out of 130</t>
  </si>
  <si>
    <t>289F109187A5</t>
  </si>
  <si>
    <t>23 out of 130</t>
  </si>
  <si>
    <t>335194552F1E</t>
  </si>
  <si>
    <t>24 out of 130</t>
  </si>
  <si>
    <t>City of Lebanon</t>
  </si>
  <si>
    <t>2404D8C33416</t>
  </si>
  <si>
    <t>25 out of 130</t>
  </si>
  <si>
    <t>D8A5E498C32C</t>
  </si>
  <si>
    <t>26 out of 130</t>
  </si>
  <si>
    <t>9D4C8FA6ACEE</t>
  </si>
  <si>
    <t>27 out of 130</t>
  </si>
  <si>
    <t>A93DCB6D5995</t>
  </si>
  <si>
    <t>28 out of 130</t>
  </si>
  <si>
    <t>F7869DD828F1</t>
  </si>
  <si>
    <t>29 out of 130</t>
  </si>
  <si>
    <t>7EF6C9E0D02D</t>
  </si>
  <si>
    <t>30 out of 130</t>
  </si>
  <si>
    <t>3EA3C8A640C1</t>
  </si>
  <si>
    <t>31 out of 130</t>
  </si>
  <si>
    <t>60E59733C719</t>
  </si>
  <si>
    <t>32 out of 130</t>
  </si>
  <si>
    <t>B11A1D4DA5F7</t>
  </si>
  <si>
    <t>33 out of 130</t>
  </si>
  <si>
    <t>587111D06756</t>
  </si>
  <si>
    <t>34 out of 130</t>
  </si>
  <si>
    <t>E91549D192E6</t>
  </si>
  <si>
    <t>35 out of 130</t>
  </si>
  <si>
    <t>3ECA807E763C</t>
  </si>
  <si>
    <t>36 out of 130</t>
  </si>
  <si>
    <t>CE88BD66C70C</t>
  </si>
  <si>
    <t>37 out of 130</t>
  </si>
  <si>
    <t>68CCD9C15DA5</t>
  </si>
  <si>
    <t>38 out of 130</t>
  </si>
  <si>
    <t>5A4D33654A66</t>
  </si>
  <si>
    <t>39 out of 130</t>
  </si>
  <si>
    <t>E6ACF0D6A299</t>
  </si>
  <si>
    <t>40 out of 130</t>
  </si>
  <si>
    <t>3317A6A3BC8B</t>
  </si>
  <si>
    <t>41 out of 130</t>
  </si>
  <si>
    <t>2266672BA739</t>
  </si>
  <si>
    <t>42 out of 130</t>
  </si>
  <si>
    <t>745E73C59FEE</t>
  </si>
  <si>
    <t>43 out of 130</t>
  </si>
  <si>
    <t>51F8B4530F02</t>
  </si>
  <si>
    <t>44 out of 130</t>
  </si>
  <si>
    <t>6F24E0416790</t>
  </si>
  <si>
    <t>45 out of 130</t>
  </si>
  <si>
    <t>428B47E534F5</t>
  </si>
  <si>
    <t>46 out of 130</t>
  </si>
  <si>
    <t>D158A07D3CAF</t>
  </si>
  <si>
    <t>47 out of 130</t>
  </si>
  <si>
    <t>City of Bolivar</t>
  </si>
  <si>
    <t>AB82D393425B</t>
  </si>
  <si>
    <t>48 out of 130</t>
  </si>
  <si>
    <t>106BB17EA79C</t>
  </si>
  <si>
    <t>49 out of 130</t>
  </si>
  <si>
    <t>D083E3E22938</t>
  </si>
  <si>
    <t>50 out of 130</t>
  </si>
  <si>
    <t>91F7FCDE52D9</t>
  </si>
  <si>
    <t>51 out of 130</t>
  </si>
  <si>
    <t>3D8A3E5C78F4</t>
  </si>
  <si>
    <t>52 out of 130</t>
  </si>
  <si>
    <t>D614D92D0391</t>
  </si>
  <si>
    <t>53 out of 130</t>
  </si>
  <si>
    <t>0C60B4090509</t>
  </si>
  <si>
    <t>54 out of 130</t>
  </si>
  <si>
    <t>City of Oronogo</t>
  </si>
  <si>
    <t>F39E9BA47C2E</t>
  </si>
  <si>
    <t>55 out of 130</t>
  </si>
  <si>
    <t>8337C118D9DC</t>
  </si>
  <si>
    <t>56 out of 130</t>
  </si>
  <si>
    <t>97CB829327AA</t>
  </si>
  <si>
    <t>57 out of 130</t>
  </si>
  <si>
    <t>C44DAC30A19E</t>
  </si>
  <si>
    <t>58 out of 130</t>
  </si>
  <si>
    <t>542B54A1219B</t>
  </si>
  <si>
    <t>59 out of 130</t>
  </si>
  <si>
    <t>0D6E607C4D9B</t>
  </si>
  <si>
    <t>60 out of 130</t>
  </si>
  <si>
    <t>A97C9C00890A</t>
  </si>
  <si>
    <t>61 out of 130</t>
  </si>
  <si>
    <t>City of Valley Park</t>
  </si>
  <si>
    <t>352773337B29</t>
  </si>
  <si>
    <t>62 out of 130</t>
  </si>
  <si>
    <t>DF67F243F43C</t>
  </si>
  <si>
    <t>63 out of 130</t>
  </si>
  <si>
    <t>City of Frontenac</t>
  </si>
  <si>
    <t>B7843E7618D5</t>
  </si>
  <si>
    <t>64 out of 130</t>
  </si>
  <si>
    <t>DCD47A1A84C1</t>
  </si>
  <si>
    <t>65 out of 130</t>
  </si>
  <si>
    <t>B97FE04FB1FE</t>
  </si>
  <si>
    <t>66 out of 130</t>
  </si>
  <si>
    <t>E4819343B563</t>
  </si>
  <si>
    <t>67 out of 130</t>
  </si>
  <si>
    <t>Jefferson County</t>
  </si>
  <si>
    <t>68 out of 130</t>
  </si>
  <si>
    <t>EC305EEC9573</t>
  </si>
  <si>
    <t>69 out of 130</t>
  </si>
  <si>
    <t>A31C40C53815</t>
  </si>
  <si>
    <t>70 out of 130</t>
  </si>
  <si>
    <t>BC15F4886882</t>
  </si>
  <si>
    <t>71 out of 130</t>
  </si>
  <si>
    <t>271A0F5C443D</t>
  </si>
  <si>
    <t>72 out of 130</t>
  </si>
  <si>
    <t>City of Ladue Missouri</t>
  </si>
  <si>
    <t>73037DA0531E</t>
  </si>
  <si>
    <t>73 out of 130</t>
  </si>
  <si>
    <t>CB9204C8345E</t>
  </si>
  <si>
    <t>74 out of 130</t>
  </si>
  <si>
    <t>36011E2A18A2</t>
  </si>
  <si>
    <t>75 out of 130</t>
  </si>
  <si>
    <t>3D250350873B</t>
  </si>
  <si>
    <t>76 out of 130</t>
  </si>
  <si>
    <t>C1CDDC8CDF32</t>
  </si>
  <si>
    <t>77 out of 130</t>
  </si>
  <si>
    <t>4AB50C014D07</t>
  </si>
  <si>
    <t>78 out of 130</t>
  </si>
  <si>
    <t>47953E35C1D6</t>
  </si>
  <si>
    <t>79 out of 130</t>
  </si>
  <si>
    <t>F44C5C065753</t>
  </si>
  <si>
    <t>80 out of 130</t>
  </si>
  <si>
    <t>53334F862C4E</t>
  </si>
  <si>
    <t>81 out of 130</t>
  </si>
  <si>
    <t>EC41FBA81DDE</t>
  </si>
  <si>
    <t>82 out of 130</t>
  </si>
  <si>
    <t>443266ADEEFD</t>
  </si>
  <si>
    <t>83 out of 130</t>
  </si>
  <si>
    <t>City of St. Martins</t>
  </si>
  <si>
    <t>53BBC2D84727</t>
  </si>
  <si>
    <t>84 out of 130</t>
  </si>
  <si>
    <t>City of Grain Valley</t>
  </si>
  <si>
    <t>C1DDD8235351</t>
  </si>
  <si>
    <t>85 out of 130</t>
  </si>
  <si>
    <t>City of Olivette</t>
  </si>
  <si>
    <t>3541969722A8</t>
  </si>
  <si>
    <t>86 out of 130</t>
  </si>
  <si>
    <t>5CDC9285D08A</t>
  </si>
  <si>
    <t>87 out of 130</t>
  </si>
  <si>
    <t>F3455CC42B3C</t>
  </si>
  <si>
    <t>88 out of 130</t>
  </si>
  <si>
    <t>AA9B8632CA23</t>
  </si>
  <si>
    <t>89 out of 130</t>
  </si>
  <si>
    <t>St Charles County Government</t>
  </si>
  <si>
    <t>6B02784F069D</t>
  </si>
  <si>
    <t>90 out of 130</t>
  </si>
  <si>
    <t>94B1D2EED811</t>
  </si>
  <si>
    <t>91 out of 130</t>
  </si>
  <si>
    <t>11AD183912A2</t>
  </si>
  <si>
    <t>92 out of 130</t>
  </si>
  <si>
    <t>E41619E22442</t>
  </si>
  <si>
    <t>93 out of 130</t>
  </si>
  <si>
    <t>48C94A8F03AE</t>
  </si>
  <si>
    <t>94 out of 130</t>
  </si>
  <si>
    <t>City of Glendale</t>
  </si>
  <si>
    <t>A1E52DCBDE62</t>
  </si>
  <si>
    <t>95 out of 130</t>
  </si>
  <si>
    <t>08780BD399E0</t>
  </si>
  <si>
    <t>96 out of 130</t>
  </si>
  <si>
    <t>A8A74A1C8AEE</t>
  </si>
  <si>
    <t>97 out of 130</t>
  </si>
  <si>
    <t>78C23CD585F9</t>
  </si>
  <si>
    <t>98 out of 130</t>
  </si>
  <si>
    <t>27C67533A88E</t>
  </si>
  <si>
    <t>99 out of 130</t>
  </si>
  <si>
    <t>City of Wildwood, Missouri</t>
  </si>
  <si>
    <t>57D8EA173782</t>
  </si>
  <si>
    <t>100 out of 130</t>
  </si>
  <si>
    <t>City Of Arnold</t>
  </si>
  <si>
    <t>AC5DD3523B74</t>
  </si>
  <si>
    <t>101 out of 130</t>
  </si>
  <si>
    <t>City of Ballwin</t>
  </si>
  <si>
    <t>E3F9ECE8D522</t>
  </si>
  <si>
    <t>102 out of 130</t>
  </si>
  <si>
    <t>553B7437C109</t>
  </si>
  <si>
    <t>103 out of 130</t>
  </si>
  <si>
    <t>C29AA92AD797</t>
  </si>
  <si>
    <t>104 out of 130</t>
  </si>
  <si>
    <t>61462D2535DA</t>
  </si>
  <si>
    <t>105 out of 130</t>
  </si>
  <si>
    <t>2CB6D31D22F6</t>
  </si>
  <si>
    <t>106 out of 130</t>
  </si>
  <si>
    <t>59E076759F20</t>
  </si>
  <si>
    <t>107 out of 130</t>
  </si>
  <si>
    <t>CBA3852675CE</t>
  </si>
  <si>
    <t>108 out of 130</t>
  </si>
  <si>
    <t>D8389B62428C</t>
  </si>
  <si>
    <t>109 out of 130</t>
  </si>
  <si>
    <t>C65FA647F87D</t>
  </si>
  <si>
    <t>110 out of 130</t>
  </si>
  <si>
    <t>83C5FA70608A</t>
  </si>
  <si>
    <t>111 out of 130</t>
  </si>
  <si>
    <t>Christian County</t>
  </si>
  <si>
    <t>C7F073EC5F98</t>
  </si>
  <si>
    <t>112 out of 130</t>
  </si>
  <si>
    <t>ECAA2C9EA92D</t>
  </si>
  <si>
    <t>113 out of 130</t>
  </si>
  <si>
    <t>535ED807C9EA</t>
  </si>
  <si>
    <t>114 out of 130</t>
  </si>
  <si>
    <t>41FF9BCB9AA0</t>
  </si>
  <si>
    <t>115 out of 130</t>
  </si>
  <si>
    <t>42CA04DEB264</t>
  </si>
  <si>
    <t>116 out of 130</t>
  </si>
  <si>
    <t>530B3DE0E6CC</t>
  </si>
  <si>
    <t>117 out of 130</t>
  </si>
  <si>
    <t>60AA9D784659</t>
  </si>
  <si>
    <t>118 out of 130</t>
  </si>
  <si>
    <t>71A70692B3A0</t>
  </si>
  <si>
    <t>119 out of 130</t>
  </si>
  <si>
    <t>557A829C93B7</t>
  </si>
  <si>
    <t>120 out of 130</t>
  </si>
  <si>
    <t>ABF308EF8E6F</t>
  </si>
  <si>
    <t>121 out of 130</t>
  </si>
  <si>
    <t>City of Twin Oaks</t>
  </si>
  <si>
    <t>93201A0E8B76</t>
  </si>
  <si>
    <t>122 out of 130</t>
  </si>
  <si>
    <t>137F01DE7944</t>
  </si>
  <si>
    <t>123 out of 130</t>
  </si>
  <si>
    <t>95D7B94AABED</t>
  </si>
  <si>
    <t>124 out of 130</t>
  </si>
  <si>
    <t>782FADB6AEB0</t>
  </si>
  <si>
    <t>125 out of 130</t>
  </si>
  <si>
    <t>Battlefield</t>
  </si>
  <si>
    <t>22FFC082F5B7</t>
  </si>
  <si>
    <t>126 out of 130</t>
  </si>
  <si>
    <t>38A2B2046451</t>
  </si>
  <si>
    <t>127 out of 130</t>
  </si>
  <si>
    <t>5C101B3B2808</t>
  </si>
  <si>
    <t>128 out of 130</t>
  </si>
  <si>
    <t>A2E20D0AAB02</t>
  </si>
  <si>
    <t>129 out of 130</t>
  </si>
  <si>
    <t>11137B0CD82C</t>
  </si>
  <si>
    <t>130 out of 130</t>
  </si>
  <si>
    <t>467F1F92FED0</t>
  </si>
  <si>
    <t>Lead Service Line Inventory Submitted Grant Applications - Final Score, Rank and Application Status</t>
  </si>
  <si>
    <t>Amount Approved For Funding</t>
  </si>
  <si>
    <t>1 out of 171</t>
  </si>
  <si>
    <t>AE1D0362AD5F</t>
  </si>
  <si>
    <t>2 out of 171</t>
  </si>
  <si>
    <t>E8F4E71B69A6</t>
  </si>
  <si>
    <t>3 out of 171</t>
  </si>
  <si>
    <t>1AB7B2214EA3</t>
  </si>
  <si>
    <t>4 out of 171</t>
  </si>
  <si>
    <t>10F83B02D9AD</t>
  </si>
  <si>
    <t>5 out of 171</t>
  </si>
  <si>
    <t>C1CE02D98522</t>
  </si>
  <si>
    <t>6 out of 171</t>
  </si>
  <si>
    <t>DD0744029365</t>
  </si>
  <si>
    <t>7 out of 171</t>
  </si>
  <si>
    <t>86CD6F30817A</t>
  </si>
  <si>
    <t>8 out of 171</t>
  </si>
  <si>
    <t>97D819D2FED1</t>
  </si>
  <si>
    <t>9 out of 171</t>
  </si>
  <si>
    <t>E9DABDEC93FB</t>
  </si>
  <si>
    <t>10 out of 171</t>
  </si>
  <si>
    <t>8F09416087A3</t>
  </si>
  <si>
    <t>11 out of 171</t>
  </si>
  <si>
    <t>D84D2E6C94AE</t>
  </si>
  <si>
    <t>12 out of 171</t>
  </si>
  <si>
    <t>001B632F6C55</t>
  </si>
  <si>
    <t>13 out of 171</t>
  </si>
  <si>
    <t>A155A8780D24</t>
  </si>
  <si>
    <t>14 out of 171</t>
  </si>
  <si>
    <t>5AB3173D3F50</t>
  </si>
  <si>
    <t>15 out of 171</t>
  </si>
  <si>
    <t>4C1CBAEEAB7E</t>
  </si>
  <si>
    <t>16 out of 171</t>
  </si>
  <si>
    <t>420195E83109</t>
  </si>
  <si>
    <t>17 out of 171</t>
  </si>
  <si>
    <t>99F83E832A5C</t>
  </si>
  <si>
    <t>18 out of 171</t>
  </si>
  <si>
    <t>45417FD7BA0A</t>
  </si>
  <si>
    <t>19 out of 171</t>
  </si>
  <si>
    <t>E1B6D6346F5E</t>
  </si>
  <si>
    <t>20 out of 171</t>
  </si>
  <si>
    <t>2141AB917A68</t>
  </si>
  <si>
    <t>21 out of 171</t>
  </si>
  <si>
    <t>City of Cassville</t>
  </si>
  <si>
    <t>EE4F4F36D9DF</t>
  </si>
  <si>
    <t>22 out of 171</t>
  </si>
  <si>
    <t>169FA972427A</t>
  </si>
  <si>
    <t>23 out of 171</t>
  </si>
  <si>
    <t>267305E1C25C</t>
  </si>
  <si>
    <t>24 out of 171</t>
  </si>
  <si>
    <t>8FFBA836C7F6</t>
  </si>
  <si>
    <t>25 out of 171</t>
  </si>
  <si>
    <t>A6F6EB179215</t>
  </si>
  <si>
    <t>26 out of 171</t>
  </si>
  <si>
    <t>744F48FF14B9</t>
  </si>
  <si>
    <t>27 out of 171</t>
  </si>
  <si>
    <t>031728E623B0</t>
  </si>
  <si>
    <t>28 out of 171</t>
  </si>
  <si>
    <t>822FB26F5CC4</t>
  </si>
  <si>
    <t>29 out of 171</t>
  </si>
  <si>
    <t>40E4B75E9765</t>
  </si>
  <si>
    <t>30 out of 171</t>
  </si>
  <si>
    <t>4700B3B042CE</t>
  </si>
  <si>
    <t>31 out of 171</t>
  </si>
  <si>
    <t>93D7E2A0D421</t>
  </si>
  <si>
    <t>32 out of 171</t>
  </si>
  <si>
    <t>426C6534AD0B</t>
  </si>
  <si>
    <t>33 out of 171</t>
  </si>
  <si>
    <t>AE77F484994D</t>
  </si>
  <si>
    <t>34 out of 171</t>
  </si>
  <si>
    <t>7CC4B9478906</t>
  </si>
  <si>
    <t>35 out of 171</t>
  </si>
  <si>
    <t>EC09FE60C703</t>
  </si>
  <si>
    <t>36 out of 171</t>
  </si>
  <si>
    <t>51DA315E8EFB</t>
  </si>
  <si>
    <t>37 out of 171</t>
  </si>
  <si>
    <t>9064C89B8A06</t>
  </si>
  <si>
    <t>38 out of 171</t>
  </si>
  <si>
    <t>ADD77B0B0019</t>
  </si>
  <si>
    <t>39 out of 171</t>
  </si>
  <si>
    <t>403A8B3201AF</t>
  </si>
  <si>
    <t>40 out of 171</t>
  </si>
  <si>
    <t>22EE772E964B</t>
  </si>
  <si>
    <t>41 out of 171</t>
  </si>
  <si>
    <t>B224BE14D2DB</t>
  </si>
  <si>
    <t>42 out of 171</t>
  </si>
  <si>
    <t>70876DB68D89</t>
  </si>
  <si>
    <t>43 out of 171</t>
  </si>
  <si>
    <t>FD3B5D23A6F9</t>
  </si>
  <si>
    <t>44 out of 171</t>
  </si>
  <si>
    <t>3CB0C29B49BD</t>
  </si>
  <si>
    <t>45 out of 171</t>
  </si>
  <si>
    <t>140D50A4B132</t>
  </si>
  <si>
    <t>46 out of 171</t>
  </si>
  <si>
    <t>CEDDD4D87BB0</t>
  </si>
  <si>
    <t>47 out of 171</t>
  </si>
  <si>
    <t>981D5E20F94A</t>
  </si>
  <si>
    <t>48 out of 171</t>
  </si>
  <si>
    <t>6F479E4FE087</t>
  </si>
  <si>
    <t>49 out of 171</t>
  </si>
  <si>
    <t>E3D1D76A0FC6</t>
  </si>
  <si>
    <t>50 out of 171</t>
  </si>
  <si>
    <t>223BCB57BC88</t>
  </si>
  <si>
    <t>51 out of 171</t>
  </si>
  <si>
    <t>98D2F9577674</t>
  </si>
  <si>
    <t>52 out of 171</t>
  </si>
  <si>
    <t>1BF5766A6353</t>
  </si>
  <si>
    <t>53 out of 171</t>
  </si>
  <si>
    <t>B802B9C403A8</t>
  </si>
  <si>
    <t>54 out of 171</t>
  </si>
  <si>
    <t>261FB8488C21</t>
  </si>
  <si>
    <t>55 out of 171</t>
  </si>
  <si>
    <t>8B9D606B42FE</t>
  </si>
  <si>
    <t>56 out of 171</t>
  </si>
  <si>
    <t>8637A119573D</t>
  </si>
  <si>
    <t>57 out of 171</t>
  </si>
  <si>
    <t>AFED9A6A1B45</t>
  </si>
  <si>
    <t>58 out of 171</t>
  </si>
  <si>
    <t>76B503B1352C</t>
  </si>
  <si>
    <t>59 out of 171</t>
  </si>
  <si>
    <t>8A5FF0795480</t>
  </si>
  <si>
    <t>60 out of 171</t>
  </si>
  <si>
    <t>8A0BE1ACA0A7</t>
  </si>
  <si>
    <t>61 out of 171</t>
  </si>
  <si>
    <t>33F314C4B41B</t>
  </si>
  <si>
    <t>62 out of 171</t>
  </si>
  <si>
    <t>F242501E5973</t>
  </si>
  <si>
    <t>63 out of 171</t>
  </si>
  <si>
    <t>CBC7DD7E93CE</t>
  </si>
  <si>
    <t>64 out of 171</t>
  </si>
  <si>
    <t>FF6B0C78FAF4</t>
  </si>
  <si>
    <t>65 out of 171</t>
  </si>
  <si>
    <t>5DE0247719F9</t>
  </si>
  <si>
    <t>66 out of 171</t>
  </si>
  <si>
    <t>3CA019D10CCF</t>
  </si>
  <si>
    <t>67 out of 171</t>
  </si>
  <si>
    <t>0509314A79F0</t>
  </si>
  <si>
    <t>68 out of 171</t>
  </si>
  <si>
    <t>B7280D04D19C</t>
  </si>
  <si>
    <t>69 out of 171</t>
  </si>
  <si>
    <t>D15C38D361D5</t>
  </si>
  <si>
    <t>70 out of 171</t>
  </si>
  <si>
    <t>831FB1CC998F</t>
  </si>
  <si>
    <t>71 out of 171</t>
  </si>
  <si>
    <t>20DFAFEAFB90</t>
  </si>
  <si>
    <t>72 out of 171</t>
  </si>
  <si>
    <t>B01B3444A156</t>
  </si>
  <si>
    <t>73 out of 171</t>
  </si>
  <si>
    <t>8BC4B7D77182</t>
  </si>
  <si>
    <t>74 out of 171</t>
  </si>
  <si>
    <t>54A6381B76AE</t>
  </si>
  <si>
    <t>75 out of 171</t>
  </si>
  <si>
    <t>0343607054AA</t>
  </si>
  <si>
    <t>76 out of 171</t>
  </si>
  <si>
    <t>B47782F826B5</t>
  </si>
  <si>
    <t>77 out of 171</t>
  </si>
  <si>
    <t>4B171EE30579</t>
  </si>
  <si>
    <t>78 out of 171</t>
  </si>
  <si>
    <t>C157E913D95B</t>
  </si>
  <si>
    <t>79 out of 171</t>
  </si>
  <si>
    <t>5B399D216293</t>
  </si>
  <si>
    <t>80 out of 171</t>
  </si>
  <si>
    <t>8D1E5CFC415C</t>
  </si>
  <si>
    <t>81 out of 171</t>
  </si>
  <si>
    <t>A68E5AD52849</t>
  </si>
  <si>
    <t>82 out of 171</t>
  </si>
  <si>
    <t>53888C262B18</t>
  </si>
  <si>
    <t>83 out of 171</t>
  </si>
  <si>
    <t>1B06309D3876</t>
  </si>
  <si>
    <t>84 out of 171</t>
  </si>
  <si>
    <t>8BC828913EA7</t>
  </si>
  <si>
    <t>85 out of 171</t>
  </si>
  <si>
    <t>E9D4B4CACEB4</t>
  </si>
  <si>
    <t>86 out of 171</t>
  </si>
  <si>
    <t>19466D334CC1</t>
  </si>
  <si>
    <t>87 out of 171</t>
  </si>
  <si>
    <t>333418355C85</t>
  </si>
  <si>
    <t>88 out of 171</t>
  </si>
  <si>
    <t>99FCFCEE574C</t>
  </si>
  <si>
    <t>89 out of 171</t>
  </si>
  <si>
    <t>C1D569BFC325</t>
  </si>
  <si>
    <t>90 out of 171</t>
  </si>
  <si>
    <t>5E335DE8A04B</t>
  </si>
  <si>
    <t>91 out of 171</t>
  </si>
  <si>
    <t>0F82E5DDB8FE</t>
  </si>
  <si>
    <t>92 out of 171</t>
  </si>
  <si>
    <t>7CC9747DB583</t>
  </si>
  <si>
    <t>93 out of 171</t>
  </si>
  <si>
    <t>94F78A0A5FDD</t>
  </si>
  <si>
    <t>94 out of 171</t>
  </si>
  <si>
    <t>3027B8E4B8BC</t>
  </si>
  <si>
    <t>95 out of 171</t>
  </si>
  <si>
    <t>4EFB928DCCC4</t>
  </si>
  <si>
    <t>96 out of 171</t>
  </si>
  <si>
    <t>D4A28C7AF77F</t>
  </si>
  <si>
    <t>97 out of 171</t>
  </si>
  <si>
    <t>929C7C8A4478</t>
  </si>
  <si>
    <t>98 out of 171</t>
  </si>
  <si>
    <t>8F4455D98D44</t>
  </si>
  <si>
    <t>99 out of 171</t>
  </si>
  <si>
    <t>PWSD #1 of Harrison County</t>
  </si>
  <si>
    <t>561374FD0CF7</t>
  </si>
  <si>
    <t>100 out of 171</t>
  </si>
  <si>
    <t>8A3216198F40</t>
  </si>
  <si>
    <t>101 out of 171</t>
  </si>
  <si>
    <t>6D7C6E4D1C7C</t>
  </si>
  <si>
    <t>102 out of 171</t>
  </si>
  <si>
    <t>546666CC8E6D</t>
  </si>
  <si>
    <t>103 out of 171</t>
  </si>
  <si>
    <t>11D9FA3E85D6</t>
  </si>
  <si>
    <t>104 out of 171</t>
  </si>
  <si>
    <t>AC2D3CEB8120</t>
  </si>
  <si>
    <t>105 out of 171</t>
  </si>
  <si>
    <t>7B6836361B35</t>
  </si>
  <si>
    <t>106 out of 171</t>
  </si>
  <si>
    <t>7EB5D4666722</t>
  </si>
  <si>
    <t>107 out of 171</t>
  </si>
  <si>
    <t>AB710FD78A2A</t>
  </si>
  <si>
    <t>108 out of 171</t>
  </si>
  <si>
    <t>18C4E266DC7F</t>
  </si>
  <si>
    <t>109 out of 171</t>
  </si>
  <si>
    <t>45091C7D8FC5</t>
  </si>
  <si>
    <t>110 out of 171</t>
  </si>
  <si>
    <t>66682ADCA59E</t>
  </si>
  <si>
    <t>111 out of 171</t>
  </si>
  <si>
    <t>6A2832295615</t>
  </si>
  <si>
    <t>112 out of 171</t>
  </si>
  <si>
    <t>44D8668ED798</t>
  </si>
  <si>
    <t>113 out of 171</t>
  </si>
  <si>
    <t>4677EDC453AA</t>
  </si>
  <si>
    <t>114 out of 171</t>
  </si>
  <si>
    <t>323E616B575E</t>
  </si>
  <si>
    <t>115 out of 171</t>
  </si>
  <si>
    <t>CA368E6BFB1E</t>
  </si>
  <si>
    <t>116 out of 171</t>
  </si>
  <si>
    <t>967715BBB162</t>
  </si>
  <si>
    <t>117 out of 171</t>
  </si>
  <si>
    <t>DD2E5E95D55B</t>
  </si>
  <si>
    <t>118 out of 171</t>
  </si>
  <si>
    <t>C02CA2CA78A6</t>
  </si>
  <si>
    <t>119 out of 171</t>
  </si>
  <si>
    <t>B191333E6CC0</t>
  </si>
  <si>
    <t>120 out of 171</t>
  </si>
  <si>
    <t>9991B6848E49</t>
  </si>
  <si>
    <t>121 out of 171</t>
  </si>
  <si>
    <t>BA380E284BD8</t>
  </si>
  <si>
    <t>122 out of 171</t>
  </si>
  <si>
    <t>4CBD4BB1ECA8</t>
  </si>
  <si>
    <t>123 out of 171</t>
  </si>
  <si>
    <t>B136C7F02C15</t>
  </si>
  <si>
    <t>124 out of 171</t>
  </si>
  <si>
    <t>6962F54BF092</t>
  </si>
  <si>
    <t>125 out of 171</t>
  </si>
  <si>
    <t>78D4B72A13F4</t>
  </si>
  <si>
    <t>126 out of 171</t>
  </si>
  <si>
    <t>3A6B19950D18</t>
  </si>
  <si>
    <t>127 out of 171</t>
  </si>
  <si>
    <t>791DB7DAD49D</t>
  </si>
  <si>
    <t>128 out of 171</t>
  </si>
  <si>
    <t>Public Water Supply District No. 3 of Clay County Missouri</t>
  </si>
  <si>
    <t>C2954400F2C4</t>
  </si>
  <si>
    <t>129 out of 171</t>
  </si>
  <si>
    <t>5D87638E49E0</t>
  </si>
  <si>
    <t>130 out of 171</t>
  </si>
  <si>
    <t>6F43AEF51ACF</t>
  </si>
  <si>
    <t>131 out of 171</t>
  </si>
  <si>
    <t>38616B3FCD92</t>
  </si>
  <si>
    <t>132 out of 171</t>
  </si>
  <si>
    <t>D8098E20ECE9</t>
  </si>
  <si>
    <t>133 out of 171</t>
  </si>
  <si>
    <t>Public Water Supply District #6 of Bates County</t>
  </si>
  <si>
    <t>A002FAE4C2FC</t>
  </si>
  <si>
    <t>134 out of 171</t>
  </si>
  <si>
    <t>4E66D70945DB</t>
  </si>
  <si>
    <t>135 out of 171</t>
  </si>
  <si>
    <t>33DC4B0F1241</t>
  </si>
  <si>
    <t>136 out of 171</t>
  </si>
  <si>
    <t>ACC1009FA0B1</t>
  </si>
  <si>
    <t>137 out of 171</t>
  </si>
  <si>
    <t>CFD39B2AFD4F</t>
  </si>
  <si>
    <t>138 out of 171</t>
  </si>
  <si>
    <t>28D48E614DE6</t>
  </si>
  <si>
    <t>139 out of 171</t>
  </si>
  <si>
    <t>87426A70A6E4</t>
  </si>
  <si>
    <t>140 out of 171</t>
  </si>
  <si>
    <t>5489EA7CFBFC</t>
  </si>
  <si>
    <t>141 out of 171</t>
  </si>
  <si>
    <t>FE56581A7FE3</t>
  </si>
  <si>
    <t>142 out of 171</t>
  </si>
  <si>
    <t>D64733C643C1</t>
  </si>
  <si>
    <t>143 out of 171</t>
  </si>
  <si>
    <t>7EA39D2D3B55</t>
  </si>
  <si>
    <t>144 out of 171</t>
  </si>
  <si>
    <t>5D420F543E2A</t>
  </si>
  <si>
    <t>145 out of 171</t>
  </si>
  <si>
    <t>69597356EB77</t>
  </si>
  <si>
    <t>146 out of 171</t>
  </si>
  <si>
    <t>3D76FDCC0CBD</t>
  </si>
  <si>
    <t>147 out of 171</t>
  </si>
  <si>
    <t>CEEEE070ACD0</t>
  </si>
  <si>
    <t>148 out of 171</t>
  </si>
  <si>
    <t>E57B8BDFC367</t>
  </si>
  <si>
    <t>149 out of 171</t>
  </si>
  <si>
    <t>6638C9F4729E</t>
  </si>
  <si>
    <t>150 out of 171</t>
  </si>
  <si>
    <t>C4F2F8357D0F</t>
  </si>
  <si>
    <t>151 out of 171</t>
  </si>
  <si>
    <t>E9DA9C5B5B53</t>
  </si>
  <si>
    <t>152 out of 171</t>
  </si>
  <si>
    <t>D7E0282F167C</t>
  </si>
  <si>
    <t>153 out of 171</t>
  </si>
  <si>
    <t>A1F0AED3AEE4</t>
  </si>
  <si>
    <t>154 out of 171</t>
  </si>
  <si>
    <t>82D5536D592B</t>
  </si>
  <si>
    <t>155 out of 171</t>
  </si>
  <si>
    <t>7E6B6B47FBD0</t>
  </si>
  <si>
    <t>156 out of 171</t>
  </si>
  <si>
    <t>16D46FB70CA5</t>
  </si>
  <si>
    <t>157 out of 171</t>
  </si>
  <si>
    <t>8A0ECF9783CB</t>
  </si>
  <si>
    <t>158 out of 171</t>
  </si>
  <si>
    <t>DF7A474560D2</t>
  </si>
  <si>
    <t>159 out of 171</t>
  </si>
  <si>
    <t>AD211993B16F</t>
  </si>
  <si>
    <t>160 out of 171</t>
  </si>
  <si>
    <t>17DE508E4A2D</t>
  </si>
  <si>
    <t>161 out of 171</t>
  </si>
  <si>
    <t>EEB18E6DB31E</t>
  </si>
  <si>
    <t>162 out of 171</t>
  </si>
  <si>
    <t>E510A1B9CF75</t>
  </si>
  <si>
    <t>163 out of 171</t>
  </si>
  <si>
    <t>25D0D7C0BBB0</t>
  </si>
  <si>
    <t>164 out of 171</t>
  </si>
  <si>
    <t>E40EA335A284</t>
  </si>
  <si>
    <t>165 out of 171</t>
  </si>
  <si>
    <t>Consolidated Public Water Supply District #2 of Ray County</t>
  </si>
  <si>
    <t>439A849A9EA6</t>
  </si>
  <si>
    <t>166 out of 171</t>
  </si>
  <si>
    <t>A73916C08A1A</t>
  </si>
  <si>
    <t>167 out of 171</t>
  </si>
  <si>
    <t>52121E71434B</t>
  </si>
  <si>
    <t>168 out of 171</t>
  </si>
  <si>
    <t>D66B5F05B5E2</t>
  </si>
  <si>
    <t>169 out of 171</t>
  </si>
  <si>
    <t>1676AA205F6D</t>
  </si>
  <si>
    <t>170 out of 171</t>
  </si>
  <si>
    <t>05BBEB6A3D79</t>
  </si>
  <si>
    <t>171 out of 171</t>
  </si>
  <si>
    <t>B59B69F1A767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</si>
</sst>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43" formatCode="_(* #,##0.00_);_(* \(#,##0.00\);_(* &quot;-&quot;??_);_(@_)"/>
    <numFmt numFmtId="164" formatCode="&quot;$&quot;#,##0.00"/>
    <numFmt numFmtId="165" formatCode="&quot;$&quot;#,##0"/>
  </numFmts>
  <fonts count="14">
    <font>
      <sz val="11"/>
      <color theme="1"/>
      <name val="Calibri"/>
      <family val="2"/>
      <scheme val="minor"/>
    </font>
    <font>
      <sz val="11"/>
      <color theme="1"/>
      <name val="Calibri"/>
      <family val="2"/>
      <scheme val="minor"/>
    </font>
    <font>
      <sz val="11"/>
      <color rgb="FF9C0006"/>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1"/>
      <name val="Calibri"/>
      <family val="2"/>
      <scheme val="minor"/>
    </font>
    <font>
      <sz val="11"/>
      <color rgb="FF0070C0"/>
      <name val="Calibri"/>
      <family val="2"/>
      <scheme val="minor"/>
    </font>
    <font>
      <b/>
      <sz val="11"/>
      <name val="Calibri"/>
      <family val="2"/>
      <scheme val="minor"/>
    </font>
    <font>
      <sz val="11"/>
      <color rgb="FF7030A0"/>
      <name val="Calibri"/>
      <family val="2"/>
      <scheme val="minor"/>
    </font>
    <font>
      <sz val="11"/>
      <color theme="0" tint="-0.499984740745262"/>
      <name val="Calibri"/>
      <family val="2"/>
      <scheme val="minor"/>
    </font>
    <font>
      <b/>
      <sz val="9"/>
      <color indexed="81"/>
      <name val="Tahoma"/>
      <family val="2"/>
    </font>
    <font>
      <sz val="9"/>
      <color indexed="81"/>
      <name val="Tahoma"/>
      <family val="2"/>
    </font>
    <font>
      <b/>
      <sz val="12"/>
      <color theme="1"/>
      <name val="Calibri"/>
      <family val="2"/>
      <scheme val="minor"/>
    </font>
  </fonts>
  <fills count="11">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4" tint="0.79998168889431442"/>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auto="1"/>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2" borderId="0" applyNumberFormat="0" applyBorder="0" applyAlignment="0" applyProtection="0"/>
  </cellStyleXfs>
  <cellXfs count="152">
    <xf numFmtId="0" fontId="0" fillId="0" borderId="0" xfId="0"/>
    <xf numFmtId="0" fontId="5" fillId="3" borderId="0" xfId="0" applyFont="1" applyFill="1" applyAlignment="1">
      <alignment horizontal="left"/>
    </xf>
    <xf numFmtId="0" fontId="0" fillId="3" borderId="0" xfId="0" applyFill="1" applyAlignment="1">
      <alignment horizontal="center"/>
    </xf>
    <xf numFmtId="0" fontId="0" fillId="3" borderId="0" xfId="0" applyFill="1"/>
    <xf numFmtId="164" fontId="0" fillId="3" borderId="0" xfId="0" applyNumberFormat="1" applyFill="1"/>
    <xf numFmtId="0" fontId="6" fillId="3" borderId="0" xfId="0" applyFont="1" applyFill="1"/>
    <xf numFmtId="0" fontId="7" fillId="3" borderId="0" xfId="0" applyFont="1" applyFill="1"/>
    <xf numFmtId="0" fontId="0" fillId="3" borderId="1" xfId="0" applyFill="1" applyBorder="1" applyAlignment="1">
      <alignment horizontal="center"/>
    </xf>
    <xf numFmtId="0" fontId="0" fillId="3" borderId="1" xfId="0" applyFill="1" applyBorder="1"/>
    <xf numFmtId="164" fontId="0" fillId="3" borderId="1" xfId="0" applyNumberFormat="1" applyFill="1" applyBorder="1"/>
    <xf numFmtId="164" fontId="4" fillId="3" borderId="1" xfId="0" applyNumberFormat="1" applyFont="1" applyFill="1" applyBorder="1" applyAlignment="1">
      <alignment horizontal="right"/>
    </xf>
    <xf numFmtId="165" fontId="8" fillId="3" borderId="1" xfId="0" applyNumberFormat="1" applyFont="1" applyFill="1" applyBorder="1"/>
    <xf numFmtId="0" fontId="7" fillId="3" borderId="1" xfId="0" applyFont="1" applyFill="1" applyBorder="1"/>
    <xf numFmtId="0" fontId="8" fillId="4" borderId="2" xfId="0" applyFont="1" applyFill="1" applyBorder="1" applyAlignment="1">
      <alignment horizontal="center" wrapText="1"/>
    </xf>
    <xf numFmtId="164" fontId="8" fillId="4" borderId="2" xfId="1" applyNumberFormat="1" applyFont="1" applyFill="1" applyBorder="1" applyAlignment="1">
      <alignment horizontal="center" wrapText="1"/>
    </xf>
    <xf numFmtId="0" fontId="6" fillId="5" borderId="2" xfId="0" applyFont="1" applyFill="1" applyBorder="1" applyAlignment="1">
      <alignment horizontal="center"/>
    </xf>
    <xf numFmtId="49" fontId="6" fillId="5" borderId="2" xfId="0" applyNumberFormat="1" applyFont="1" applyFill="1" applyBorder="1"/>
    <xf numFmtId="164" fontId="6" fillId="5" borderId="2" xfId="1" applyNumberFormat="1" applyFont="1" applyFill="1" applyBorder="1"/>
    <xf numFmtId="164" fontId="6" fillId="5" borderId="2" xfId="0" applyNumberFormat="1" applyFont="1" applyFill="1" applyBorder="1"/>
    <xf numFmtId="0" fontId="6" fillId="5" borderId="2" xfId="0" applyFont="1" applyFill="1" applyBorder="1"/>
    <xf numFmtId="0" fontId="6" fillId="0" borderId="0" xfId="0" applyFont="1"/>
    <xf numFmtId="49" fontId="6" fillId="5" borderId="2" xfId="3" applyNumberFormat="1" applyFont="1" applyFill="1" applyBorder="1"/>
    <xf numFmtId="0" fontId="7" fillId="0" borderId="0" xfId="0" applyFont="1"/>
    <xf numFmtId="0" fontId="9" fillId="3" borderId="0" xfId="0" applyFont="1" applyFill="1"/>
    <xf numFmtId="0" fontId="9" fillId="0" borderId="0" xfId="0" applyFont="1"/>
    <xf numFmtId="0" fontId="6" fillId="6" borderId="2" xfId="0" applyFont="1" applyFill="1" applyBorder="1" applyAlignment="1">
      <alignment horizontal="center"/>
    </xf>
    <xf numFmtId="49" fontId="6" fillId="6" borderId="2" xfId="0" applyNumberFormat="1" applyFont="1" applyFill="1" applyBorder="1"/>
    <xf numFmtId="164" fontId="6" fillId="6" borderId="2" xfId="1" applyNumberFormat="1" applyFont="1" applyFill="1" applyBorder="1"/>
    <xf numFmtId="164" fontId="6" fillId="6" borderId="2" xfId="0" applyNumberFormat="1" applyFont="1" applyFill="1" applyBorder="1"/>
    <xf numFmtId="0" fontId="6" fillId="6" borderId="2" xfId="1" applyNumberFormat="1" applyFont="1" applyFill="1" applyBorder="1"/>
    <xf numFmtId="0" fontId="6" fillId="7" borderId="2" xfId="0" applyFont="1" applyFill="1" applyBorder="1" applyAlignment="1">
      <alignment horizontal="center"/>
    </xf>
    <xf numFmtId="49" fontId="6" fillId="7" borderId="2" xfId="0" applyNumberFormat="1" applyFont="1" applyFill="1" applyBorder="1"/>
    <xf numFmtId="164" fontId="6" fillId="7" borderId="2" xfId="1" applyNumberFormat="1" applyFont="1" applyFill="1" applyBorder="1"/>
    <xf numFmtId="164" fontId="6" fillId="7" borderId="2" xfId="0" applyNumberFormat="1" applyFont="1" applyFill="1" applyBorder="1"/>
    <xf numFmtId="0" fontId="6" fillId="7" borderId="2" xfId="0" applyFont="1" applyFill="1" applyBorder="1"/>
    <xf numFmtId="0" fontId="3" fillId="3" borderId="0" xfId="0" applyFont="1" applyFill="1"/>
    <xf numFmtId="0" fontId="3" fillId="0" borderId="0" xfId="0" applyFont="1"/>
    <xf numFmtId="0" fontId="10" fillId="3" borderId="0" xfId="0" applyFont="1" applyFill="1"/>
    <xf numFmtId="0" fontId="10" fillId="0" borderId="0" xfId="0" applyFont="1"/>
    <xf numFmtId="0" fontId="6" fillId="8" borderId="2" xfId="0" applyFont="1" applyFill="1" applyBorder="1" applyAlignment="1">
      <alignment horizontal="center"/>
    </xf>
    <xf numFmtId="49" fontId="6" fillId="8" borderId="2" xfId="0" applyNumberFormat="1" applyFont="1" applyFill="1" applyBorder="1"/>
    <xf numFmtId="164" fontId="6" fillId="8" borderId="2" xfId="1" applyNumberFormat="1" applyFont="1" applyFill="1" applyBorder="1"/>
    <xf numFmtId="164" fontId="6" fillId="8" borderId="2" xfId="0" applyNumberFormat="1" applyFont="1" applyFill="1" applyBorder="1"/>
    <xf numFmtId="0" fontId="6" fillId="8" borderId="2" xfId="1" applyNumberFormat="1" applyFont="1" applyFill="1" applyBorder="1"/>
    <xf numFmtId="0" fontId="6" fillId="9" borderId="2" xfId="0" applyFont="1" applyFill="1" applyBorder="1" applyAlignment="1">
      <alignment horizontal="center" vertical="center"/>
    </xf>
    <xf numFmtId="0" fontId="6" fillId="9" borderId="2" xfId="0" applyFont="1" applyFill="1" applyBorder="1" applyAlignment="1">
      <alignment horizontal="center"/>
    </xf>
    <xf numFmtId="49" fontId="6" fillId="9" borderId="2" xfId="0" applyNumberFormat="1" applyFont="1" applyFill="1" applyBorder="1"/>
    <xf numFmtId="164" fontId="6" fillId="9" borderId="2" xfId="1" applyNumberFormat="1" applyFont="1" applyFill="1" applyBorder="1"/>
    <xf numFmtId="0" fontId="6" fillId="9" borderId="2" xfId="0" applyFont="1" applyFill="1" applyBorder="1"/>
    <xf numFmtId="164" fontId="6" fillId="9" borderId="2" xfId="0" applyNumberFormat="1" applyFont="1" applyFill="1" applyBorder="1"/>
    <xf numFmtId="49" fontId="8" fillId="3" borderId="0" xfId="0" applyNumberFormat="1" applyFont="1" applyFill="1" applyAlignment="1">
      <alignment horizontal="right"/>
    </xf>
    <xf numFmtId="164" fontId="4" fillId="3" borderId="0" xfId="0" applyNumberFormat="1" applyFont="1" applyFill="1"/>
    <xf numFmtId="0" fontId="0" fillId="0" borderId="0" xfId="0" applyAlignment="1">
      <alignment horizontal="center"/>
    </xf>
    <xf numFmtId="164" fontId="0" fillId="0" borderId="0" xfId="0" applyNumberFormat="1"/>
    <xf numFmtId="0" fontId="5" fillId="3" borderId="0" xfId="0" applyFont="1" applyFill="1"/>
    <xf numFmtId="0" fontId="13" fillId="3" borderId="0" xfId="0" applyFont="1" applyFill="1"/>
    <xf numFmtId="164" fontId="4" fillId="3" borderId="0" xfId="0" applyNumberFormat="1" applyFont="1" applyFill="1" applyAlignment="1">
      <alignment horizontal="right"/>
    </xf>
    <xf numFmtId="165" fontId="4" fillId="3" borderId="0" xfId="2" applyNumberFormat="1" applyFont="1" applyFill="1" applyBorder="1"/>
    <xf numFmtId="43" fontId="8" fillId="4" borderId="2" xfId="1" applyFont="1" applyFill="1" applyBorder="1" applyAlignment="1">
      <alignment horizontal="center" wrapText="1"/>
    </xf>
    <xf numFmtId="164" fontId="8" fillId="4" borderId="2" xfId="0" applyNumberFormat="1" applyFont="1" applyFill="1" applyBorder="1" applyAlignment="1">
      <alignment horizontal="center" wrapText="1"/>
    </xf>
    <xf numFmtId="0" fontId="0" fillId="3" borderId="0" xfId="0" applyFill="1" applyAlignment="1">
      <alignment horizontal="center" vertical="center" wrapText="1"/>
    </xf>
    <xf numFmtId="0" fontId="0" fillId="0" borderId="0" xfId="0" applyAlignment="1">
      <alignment horizontal="center" vertical="center" wrapText="1"/>
    </xf>
    <xf numFmtId="0" fontId="0" fillId="10" borderId="2" xfId="0" applyFill="1" applyBorder="1" applyAlignment="1">
      <alignment horizontal="center"/>
    </xf>
    <xf numFmtId="49" fontId="0" fillId="10" borderId="2" xfId="0" applyNumberFormat="1" applyFill="1" applyBorder="1"/>
    <xf numFmtId="164" fontId="0" fillId="10" borderId="2" xfId="1" applyNumberFormat="1" applyFont="1" applyFill="1" applyBorder="1"/>
    <xf numFmtId="164" fontId="6" fillId="10" borderId="2" xfId="0" applyNumberFormat="1" applyFont="1" applyFill="1" applyBorder="1"/>
    <xf numFmtId="0" fontId="0" fillId="10" borderId="2" xfId="1" applyNumberFormat="1" applyFont="1" applyFill="1" applyBorder="1" applyAlignment="1">
      <alignment horizontal="left"/>
    </xf>
    <xf numFmtId="0" fontId="6" fillId="10" borderId="2" xfId="0" applyFont="1" applyFill="1" applyBorder="1" applyAlignment="1">
      <alignment horizontal="center"/>
    </xf>
    <xf numFmtId="49" fontId="6" fillId="10" borderId="2" xfId="0" applyNumberFormat="1" applyFont="1" applyFill="1" applyBorder="1"/>
    <xf numFmtId="164" fontId="6" fillId="10" borderId="2" xfId="1" applyNumberFormat="1" applyFont="1" applyFill="1" applyBorder="1"/>
    <xf numFmtId="0" fontId="0" fillId="6" borderId="2" xfId="0" applyFill="1" applyBorder="1" applyAlignment="1">
      <alignment horizontal="center"/>
    </xf>
    <xf numFmtId="0" fontId="6" fillId="6" borderId="2" xfId="1" applyNumberFormat="1" applyFont="1" applyFill="1" applyBorder="1" applyAlignment="1">
      <alignment horizontal="left"/>
    </xf>
    <xf numFmtId="0" fontId="0" fillId="7" borderId="2" xfId="0" applyFill="1" applyBorder="1" applyAlignment="1">
      <alignment horizontal="center"/>
    </xf>
    <xf numFmtId="0" fontId="0" fillId="8" borderId="2" xfId="0" applyFill="1" applyBorder="1" applyAlignment="1">
      <alignment horizontal="center"/>
    </xf>
    <xf numFmtId="0" fontId="6" fillId="8" borderId="2" xfId="0" applyFont="1" applyFill="1" applyBorder="1"/>
    <xf numFmtId="0" fontId="0" fillId="9" borderId="2" xfId="0" applyFill="1" applyBorder="1" applyAlignment="1">
      <alignment horizontal="center"/>
    </xf>
    <xf numFmtId="49" fontId="0" fillId="9" borderId="2" xfId="0" applyNumberFormat="1" applyFill="1" applyBorder="1"/>
    <xf numFmtId="164" fontId="0" fillId="9" borderId="2" xfId="1" applyNumberFormat="1" applyFont="1" applyFill="1" applyBorder="1"/>
    <xf numFmtId="164" fontId="0" fillId="9" borderId="2" xfId="0" applyNumberFormat="1" applyFill="1" applyBorder="1"/>
    <xf numFmtId="0" fontId="0" fillId="9" borderId="2" xfId="0" applyFill="1" applyBorder="1"/>
    <xf numFmtId="0" fontId="0" fillId="4" borderId="2" xfId="0" applyFill="1" applyBorder="1" applyAlignment="1">
      <alignment horizontal="center"/>
    </xf>
    <xf numFmtId="49" fontId="0" fillId="4" borderId="2" xfId="0" applyNumberFormat="1" applyFill="1" applyBorder="1"/>
    <xf numFmtId="164" fontId="0" fillId="4" borderId="2" xfId="1" applyNumberFormat="1" applyFont="1" applyFill="1" applyBorder="1"/>
    <xf numFmtId="164" fontId="0" fillId="4" borderId="2" xfId="0" applyNumberFormat="1" applyFill="1" applyBorder="1"/>
    <xf numFmtId="0" fontId="0" fillId="4" borderId="2" xfId="0" applyFill="1" applyBorder="1"/>
    <xf numFmtId="0" fontId="4" fillId="3" borderId="0" xfId="0" applyFont="1" applyFill="1"/>
    <xf numFmtId="1" fontId="5" fillId="3" borderId="0" xfId="0" applyNumberFormat="1" applyFont="1" applyFill="1" applyAlignment="1">
      <alignment horizontal="left"/>
    </xf>
    <xf numFmtId="1" fontId="0" fillId="3" borderId="0" xfId="0" applyNumberFormat="1" applyFill="1" applyAlignment="1">
      <alignment horizontal="center"/>
    </xf>
    <xf numFmtId="43" fontId="0" fillId="3" borderId="0" xfId="1" applyFont="1" applyFill="1" applyBorder="1"/>
    <xf numFmtId="0" fontId="0" fillId="3" borderId="0" xfId="0" applyFill="1" applyAlignment="1">
      <alignment wrapText="1"/>
    </xf>
    <xf numFmtId="1" fontId="0" fillId="3" borderId="1" xfId="0" applyNumberFormat="1" applyFill="1" applyBorder="1" applyAlignment="1">
      <alignment horizontal="center"/>
    </xf>
    <xf numFmtId="0" fontId="4" fillId="3" borderId="1" xfId="0" applyFont="1" applyFill="1" applyBorder="1"/>
    <xf numFmtId="165" fontId="4" fillId="3" borderId="1" xfId="1" applyNumberFormat="1" applyFont="1" applyFill="1" applyBorder="1"/>
    <xf numFmtId="0" fontId="0" fillId="3" borderId="1" xfId="0" applyFill="1" applyBorder="1" applyAlignment="1">
      <alignment wrapText="1"/>
    </xf>
    <xf numFmtId="0" fontId="8" fillId="4" borderId="3" xfId="0" applyFont="1" applyFill="1" applyBorder="1" applyAlignment="1">
      <alignment horizontal="center" wrapText="1"/>
    </xf>
    <xf numFmtId="43" fontId="8" fillId="4" borderId="3" xfId="1" applyFont="1" applyFill="1" applyBorder="1" applyAlignment="1">
      <alignment horizontal="center" wrapText="1"/>
    </xf>
    <xf numFmtId="0" fontId="4" fillId="0" borderId="0" xfId="0" applyFont="1"/>
    <xf numFmtId="0" fontId="4" fillId="0" borderId="4" xfId="0" applyFont="1" applyBorder="1"/>
    <xf numFmtId="1" fontId="6" fillId="10" borderId="2" xfId="0" applyNumberFormat="1" applyFont="1" applyFill="1" applyBorder="1" applyAlignment="1">
      <alignment horizontal="center"/>
    </xf>
    <xf numFmtId="164" fontId="6" fillId="10" borderId="2" xfId="2" applyNumberFormat="1" applyFont="1" applyFill="1" applyBorder="1"/>
    <xf numFmtId="0" fontId="6" fillId="10" borderId="2" xfId="0" applyFont="1" applyFill="1" applyBorder="1"/>
    <xf numFmtId="43" fontId="0" fillId="3" borderId="0" xfId="0" applyNumberFormat="1" applyFill="1"/>
    <xf numFmtId="1" fontId="6" fillId="6" borderId="2" xfId="0" applyNumberFormat="1" applyFont="1" applyFill="1" applyBorder="1" applyAlignment="1">
      <alignment horizontal="center"/>
    </xf>
    <xf numFmtId="164" fontId="6" fillId="6" borderId="2" xfId="2" applyNumberFormat="1" applyFont="1" applyFill="1" applyBorder="1"/>
    <xf numFmtId="0" fontId="6" fillId="6" borderId="2" xfId="0" applyFont="1" applyFill="1" applyBorder="1"/>
    <xf numFmtId="1" fontId="6" fillId="7" borderId="2" xfId="0" applyNumberFormat="1" applyFont="1" applyFill="1" applyBorder="1" applyAlignment="1">
      <alignment horizontal="center"/>
    </xf>
    <xf numFmtId="164" fontId="6" fillId="7" borderId="2" xfId="2" applyNumberFormat="1" applyFont="1" applyFill="1" applyBorder="1"/>
    <xf numFmtId="1" fontId="0" fillId="8" borderId="2" xfId="0" applyNumberFormat="1" applyFill="1" applyBorder="1" applyAlignment="1">
      <alignment horizontal="center"/>
    </xf>
    <xf numFmtId="1" fontId="6" fillId="8" borderId="2" xfId="0" applyNumberFormat="1" applyFont="1" applyFill="1" applyBorder="1" applyAlignment="1">
      <alignment horizontal="center"/>
    </xf>
    <xf numFmtId="49" fontId="0" fillId="8" borderId="2" xfId="0" applyNumberFormat="1" applyFill="1" applyBorder="1"/>
    <xf numFmtId="164" fontId="0" fillId="8" borderId="2" xfId="2" applyNumberFormat="1" applyFont="1" applyFill="1" applyBorder="1"/>
    <xf numFmtId="43" fontId="0" fillId="8" borderId="2" xfId="1" applyFont="1" applyFill="1" applyBorder="1"/>
    <xf numFmtId="164" fontId="6" fillId="8" borderId="2" xfId="2" applyNumberFormat="1" applyFont="1" applyFill="1" applyBorder="1"/>
    <xf numFmtId="1" fontId="0" fillId="8" borderId="5" xfId="0" applyNumberFormat="1" applyFill="1" applyBorder="1" applyAlignment="1">
      <alignment horizontal="center"/>
    </xf>
    <xf numFmtId="1" fontId="0" fillId="9" borderId="2" xfId="0" applyNumberFormat="1" applyFill="1" applyBorder="1" applyAlignment="1">
      <alignment horizontal="center"/>
    </xf>
    <xf numFmtId="1" fontId="6" fillId="9" borderId="2" xfId="0" applyNumberFormat="1" applyFont="1" applyFill="1" applyBorder="1" applyAlignment="1">
      <alignment horizontal="center"/>
    </xf>
    <xf numFmtId="164" fontId="0" fillId="9" borderId="2" xfId="2" applyNumberFormat="1" applyFont="1" applyFill="1" applyBorder="1"/>
    <xf numFmtId="0" fontId="0" fillId="9" borderId="2" xfId="0" applyFill="1" applyBorder="1" applyAlignment="1">
      <alignment wrapText="1"/>
    </xf>
    <xf numFmtId="49" fontId="4" fillId="3" borderId="0" xfId="0" applyNumberFormat="1" applyFont="1" applyFill="1"/>
    <xf numFmtId="164" fontId="4" fillId="3" borderId="0" xfId="2" applyNumberFormat="1" applyFont="1" applyFill="1" applyBorder="1"/>
    <xf numFmtId="1" fontId="0" fillId="0" borderId="0" xfId="0" applyNumberFormat="1" applyAlignment="1">
      <alignment horizontal="center"/>
    </xf>
    <xf numFmtId="43" fontId="0" fillId="0" borderId="0" xfId="1" applyFont="1" applyBorder="1"/>
    <xf numFmtId="0" fontId="0" fillId="0" borderId="0" xfId="0" applyAlignment="1">
      <alignment wrapText="1"/>
    </xf>
    <xf numFmtId="43" fontId="0" fillId="3" borderId="1" xfId="1" applyFont="1" applyFill="1" applyBorder="1"/>
    <xf numFmtId="43" fontId="4" fillId="3" borderId="1" xfId="1" applyFont="1" applyFill="1" applyBorder="1" applyAlignment="1">
      <alignment horizontal="right"/>
    </xf>
    <xf numFmtId="6" fontId="4" fillId="3" borderId="1" xfId="0" applyNumberFormat="1" applyFont="1" applyFill="1" applyBorder="1"/>
    <xf numFmtId="0" fontId="6" fillId="4" borderId="6" xfId="0" applyFont="1" applyFill="1" applyBorder="1" applyAlignment="1">
      <alignment horizontal="center" wrapText="1"/>
    </xf>
    <xf numFmtId="0" fontId="6" fillId="4" borderId="3" xfId="0" applyFont="1" applyFill="1" applyBorder="1" applyAlignment="1">
      <alignment horizontal="center" wrapText="1"/>
    </xf>
    <xf numFmtId="43" fontId="6" fillId="4" borderId="3" xfId="1" applyFont="1" applyFill="1" applyBorder="1" applyAlignment="1">
      <alignment horizontal="center" wrapText="1"/>
    </xf>
    <xf numFmtId="0" fontId="6" fillId="4" borderId="7" xfId="0" applyFont="1" applyFill="1" applyBorder="1" applyAlignment="1">
      <alignment horizontal="center" wrapText="1"/>
    </xf>
    <xf numFmtId="0" fontId="0" fillId="10" borderId="5" xfId="0" applyFill="1" applyBorder="1" applyAlignment="1">
      <alignment horizontal="center"/>
    </xf>
    <xf numFmtId="0" fontId="0" fillId="10" borderId="8" xfId="1" applyNumberFormat="1" applyFont="1" applyFill="1" applyBorder="1"/>
    <xf numFmtId="0" fontId="0" fillId="6" borderId="5" xfId="0" applyFill="1" applyBorder="1" applyAlignment="1">
      <alignment horizontal="center"/>
    </xf>
    <xf numFmtId="49" fontId="0" fillId="6" borderId="2" xfId="0" applyNumberFormat="1" applyFill="1" applyBorder="1"/>
    <xf numFmtId="164" fontId="0" fillId="6" borderId="2" xfId="1" applyNumberFormat="1" applyFont="1" applyFill="1" applyBorder="1"/>
    <xf numFmtId="0" fontId="0" fillId="6" borderId="8" xfId="1" applyNumberFormat="1" applyFont="1" applyFill="1" applyBorder="1"/>
    <xf numFmtId="0" fontId="0" fillId="7" borderId="5" xfId="0" applyFill="1" applyBorder="1" applyAlignment="1">
      <alignment horizontal="center"/>
    </xf>
    <xf numFmtId="49" fontId="0" fillId="7" borderId="2" xfId="0" applyNumberFormat="1" applyFill="1" applyBorder="1"/>
    <xf numFmtId="164" fontId="0" fillId="7" borderId="2" xfId="1" applyNumberFormat="1" applyFont="1" applyFill="1" applyBorder="1"/>
    <xf numFmtId="0" fontId="0" fillId="7" borderId="8" xfId="1" applyNumberFormat="1" applyFont="1" applyFill="1" applyBorder="1"/>
    <xf numFmtId="0" fontId="0" fillId="8" borderId="5" xfId="0" applyFill="1" applyBorder="1" applyAlignment="1">
      <alignment horizontal="center"/>
    </xf>
    <xf numFmtId="164" fontId="0" fillId="8" borderId="2" xfId="1" applyNumberFormat="1" applyFont="1" applyFill="1" applyBorder="1"/>
    <xf numFmtId="0" fontId="0" fillId="8" borderId="8" xfId="1" applyNumberFormat="1" applyFont="1" applyFill="1" applyBorder="1"/>
    <xf numFmtId="0" fontId="0" fillId="9" borderId="5" xfId="0" applyFill="1" applyBorder="1" applyAlignment="1">
      <alignment horizontal="center"/>
    </xf>
    <xf numFmtId="0" fontId="0" fillId="9" borderId="8" xfId="1" applyNumberFormat="1" applyFont="1" applyFill="1" applyBorder="1"/>
    <xf numFmtId="0" fontId="0" fillId="9" borderId="9" xfId="0" applyFill="1" applyBorder="1" applyAlignment="1">
      <alignment horizontal="center"/>
    </xf>
    <xf numFmtId="0" fontId="0" fillId="9" borderId="10" xfId="0" applyFill="1" applyBorder="1" applyAlignment="1">
      <alignment horizontal="center"/>
    </xf>
    <xf numFmtId="49" fontId="0" fillId="9" borderId="10" xfId="0" applyNumberFormat="1" applyFill="1" applyBorder="1"/>
    <xf numFmtId="164" fontId="0" fillId="9" borderId="10" xfId="1" applyNumberFormat="1" applyFont="1" applyFill="1" applyBorder="1"/>
    <xf numFmtId="0" fontId="0" fillId="9" borderId="11" xfId="1" applyNumberFormat="1" applyFont="1" applyFill="1" applyBorder="1"/>
    <xf numFmtId="0" fontId="4" fillId="3" borderId="0" xfId="0" applyFont="1" applyFill="1" applyAlignment="1">
      <alignment horizontal="right"/>
    </xf>
    <xf numFmtId="43" fontId="0" fillId="0" borderId="0" xfId="1" applyFont="1"/>
  </cellXfs>
  <cellStyles count="4">
    <cellStyle name="Bad" xfId="3" builtinId="27"/>
    <cellStyle name="Comma" xfId="1" builtinId="3"/>
    <cellStyle name="Currency" xfId="2" builtinId="4"/>
    <cellStyle name="Normal" xfId="0" builtinId="0"/>
  </cellStyles>
  <dxfs count="37">
    <dxf>
      <numFmt numFmtId="0" formatCode="General"/>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dxf>
    <dxf>
      <numFmt numFmtId="164" formatCode="&quot;$&quot;#,##0.00"/>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quot;$&quot;#,##0.00"/>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dxf>
    <dxf>
      <numFmt numFmtId="164" formatCode="&quot;$&quot;#,##0.00"/>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dxf>
    <dxf>
      <numFmt numFmtId="164" formatCode="&quot;$&quot;#,##0.00"/>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dxf>
    <dxf>
      <numFmt numFmtId="30" formatCode="@"/>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solid">
          <fgColor indexed="64"/>
          <bgColor theme="0" tint="-0.14999847407452621"/>
        </patternFill>
      </fill>
      <alignment horizontal="center"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numFmt numFmtId="164" formatCode="&quot;$&quot;#,##0.00"/>
      <fill>
        <patternFill patternType="solid">
          <fgColor indexed="64"/>
          <bgColor theme="0" tint="-4.9989318521683403E-2"/>
        </patternFill>
      </fill>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outline="0">
        <left/>
        <right/>
        <top/>
        <bottom/>
      </border>
    </dxf>
    <dxf>
      <numFmt numFmtId="164" formatCode="&quot;$&quot;#,##0.00"/>
      <fill>
        <patternFill patternType="solid">
          <fgColor indexed="64"/>
          <bgColor theme="0" tint="-4.9989318521683403E-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outline="0">
        <left/>
        <right/>
        <top/>
        <bottom/>
      </border>
    </dxf>
    <dxf>
      <numFmt numFmtId="164" formatCode="&quot;$&quot;#,##0.00"/>
      <fill>
        <patternFill patternType="solid">
          <fgColor indexed="64"/>
          <bgColor theme="0" tint="-4.9989318521683403E-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outline="0">
        <left/>
        <right/>
        <top/>
        <bottom/>
      </border>
    </dxf>
    <dxf>
      <numFmt numFmtId="30" formatCode="@"/>
      <fill>
        <patternFill patternType="solid">
          <fgColor indexed="64"/>
          <bgColor theme="0" tint="-4.9989318521683403E-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fill>
        <patternFill patternType="solid">
          <fgColor indexed="64"/>
          <bgColor theme="0" tint="-4.9989318521683403E-2"/>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fill>
        <patternFill patternType="solid">
          <fgColor indexed="64"/>
          <bgColor theme="0" tint="-4.9989318521683403E-2"/>
        </patternFill>
      </fill>
      <border diagonalUp="0" diagonalDown="0" outline="0">
        <left style="thin">
          <color indexed="64"/>
        </left>
        <right style="thin">
          <color indexed="64"/>
        </right>
        <top style="thin">
          <color indexed="64"/>
        </top>
        <bottom/>
      </border>
    </dxf>
    <dxf>
      <numFmt numFmtId="1" formatCode="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numFmt numFmtId="1" formatCode="0"/>
      <fill>
        <patternFill patternType="solid">
          <fgColor indexed="64"/>
          <bgColor theme="0" tint="-4.9989318521683403E-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numFmt numFmtId="1" formatCode="0"/>
      <alignment horizontal="center" vertical="bottom"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numFmt numFmtId="1" formatCode="0"/>
      <fill>
        <patternFill patternType="solid">
          <fgColor indexed="64"/>
          <bgColor theme="0" tint="-4.9989318521683403E-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theme="1"/>
        <name val="Calibri"/>
        <scheme val="minor"/>
      </font>
      <numFmt numFmtId="164" formatCode="&quot;$&quot;#,##0.00"/>
      <fill>
        <patternFill patternType="solid">
          <fgColor indexed="64"/>
          <bgColor theme="0" tint="-4.9989318521683403E-2"/>
        </patternFill>
      </fill>
      <border diagonalUp="0" diagonalDown="0" outline="0">
        <left style="thin">
          <color indexed="64"/>
        </left>
        <right style="thin">
          <color indexed="64"/>
        </right>
        <top/>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3:G374" totalsRowShown="0" headerRowDxfId="36" totalsRowDxfId="35" headerRowBorderDxfId="34" totalsRowBorderDxfId="33" headerRowCellStyle="Comma" totalsRowCellStyle="Currency">
  <sortState xmlns:xlrd2="http://schemas.microsoft.com/office/spreadsheetml/2017/richdata2" ref="A4:J373">
    <sortCondition descending="1" ref="A2:A371"/>
  </sortState>
  <tableColumns count="7">
    <tableColumn id="4" xr3:uid="{00000000-0010-0000-0000-000004000000}" name="Score" dataDxfId="31" totalsRowDxfId="32"/>
    <tableColumn id="1" xr3:uid="{00000000-0010-0000-0000-000001000000}" name="Rank" dataDxfId="29" totalsRowDxfId="30"/>
    <tableColumn id="5" xr3:uid="{00000000-0010-0000-0000-000005000000}" name="Entity Name" dataDxfId="27" totalsRowDxfId="28"/>
    <tableColumn id="2" xr3:uid="{00000000-0010-0000-0000-000002000000}" name="Application Code" dataDxfId="26"/>
    <tableColumn id="43" xr3:uid="{00000000-0010-0000-0000-00002B000000}" name="Total Estimated Project Costs" dataDxfId="24" totalsRowDxfId="25" dataCellStyle="Currency"/>
    <tableColumn id="44" xr3:uid="{00000000-0010-0000-0000-00002C000000}" name="Applicants Local Cost Share" dataDxfId="22" totalsRowDxfId="23" dataCellStyle="Currency"/>
    <tableColumn id="45" xr3:uid="{00000000-0010-0000-0000-00002D000000}" name="Applicants ARPA Funding Request" dataDxfId="20" totalsRowDxfId="21" dataCellStyle="Currency"/>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13" displayName="Table13" ref="A3:I174" totalsRowShown="0" headerRowDxfId="19" headerRowBorderDxfId="17" tableBorderDxfId="18" totalsRowBorderDxfId="16">
  <sortState xmlns:xlrd2="http://schemas.microsoft.com/office/spreadsheetml/2017/richdata2" ref="A4:J174">
    <sortCondition descending="1" ref="A2:A172"/>
  </sortState>
  <tableColumns count="9">
    <tableColumn id="3" xr3:uid="{00000000-0010-0000-0100-000003000000}" name="Score" dataDxfId="14" totalsRowDxfId="15"/>
    <tableColumn id="1" xr3:uid="{00000000-0010-0000-0100-000001000000}" name="Rank" dataDxfId="12" totalsRowDxfId="13"/>
    <tableColumn id="5" xr3:uid="{00000000-0010-0000-0100-000005000000}" name="Entity Name" dataDxfId="10" totalsRowDxfId="11"/>
    <tableColumn id="2" xr3:uid="{00000000-0010-0000-0100-000002000000}" name="Application Code" dataDxfId="8" totalsRowDxfId="9" dataCellStyle="Comma"/>
    <tableColumn id="30" xr3:uid="{00000000-0010-0000-0100-00001E000000}" name="Total Estimated Project Costs" dataDxfId="7" dataCellStyle="Comma"/>
    <tableColumn id="31" xr3:uid="{00000000-0010-0000-0100-00001F000000}" name="Applicants Local Cost Share" dataDxfId="5" totalsRowDxfId="6" dataCellStyle="Comma"/>
    <tableColumn id="32" xr3:uid="{00000000-0010-0000-0100-000020000000}" name="Applicants ARPA Funding Request" dataDxfId="3" totalsRowDxfId="4" dataCellStyle="Comma"/>
    <tableColumn id="4" xr3:uid="{00000000-0010-0000-0100-000004000000}" name="Amount Approved For Funding" dataDxfId="2" dataCellStyle="Comma">
      <calculatedColumnFormula>Table13[[#This Row],[Applicants ARPA Funding Request]]</calculatedColumnFormula>
    </tableColumn>
    <tableColumn id="6" xr3:uid="{00000000-0010-0000-0100-000006000000}" name="Application Status" dataDxfId="0" totalsRowDxfId="1" dataCellStyle="Comma"/>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X378"/>
  <sheetViews>
    <sheetView tabSelected="1" zoomScaleNormal="100" workbookViewId="0">
      <selection activeCell="C12" sqref="C12"/>
    </sheetView>
  </sheetViews>
  <sheetFormatPr defaultColWidth="9.140625" defaultRowHeight="17.45" customHeight="1"/>
  <cols>
    <col min="1" max="1" width="11.28515625" style="120" customWidth="1"/>
    <col min="2" max="2" width="13.28515625" style="120" bestFit="1" customWidth="1"/>
    <col min="3" max="3" width="82.140625" bestFit="1" customWidth="1"/>
    <col min="4" max="4" width="18.5703125" bestFit="1" customWidth="1"/>
    <col min="5" max="5" width="20.28515625" customWidth="1"/>
    <col min="6" max="6" width="17.85546875" customWidth="1"/>
    <col min="7" max="7" width="24" bestFit="1" customWidth="1"/>
    <col min="8" max="8" width="19.7109375" style="121" customWidth="1"/>
    <col min="9" max="9" width="32.140625" style="122" bestFit="1" customWidth="1"/>
    <col min="10" max="11" width="15.28515625" bestFit="1" customWidth="1"/>
    <col min="12" max="12" width="14.42578125" bestFit="1" customWidth="1"/>
  </cols>
  <sheetData>
    <row r="1" spans="1:388" ht="17.45" customHeight="1">
      <c r="A1" s="86" t="s">
        <v>0</v>
      </c>
      <c r="B1" s="87"/>
      <c r="C1" s="3"/>
      <c r="D1" s="3"/>
      <c r="E1" s="3"/>
      <c r="F1" s="3"/>
      <c r="G1" s="3"/>
      <c r="H1" s="88"/>
      <c r="I1" s="89"/>
      <c r="J1" s="3"/>
      <c r="K1" s="3"/>
      <c r="L1" s="3"/>
      <c r="M1" s="3"/>
      <c r="N1" s="3"/>
      <c r="O1" s="3"/>
    </row>
    <row r="2" spans="1:388" ht="17.45" customHeight="1">
      <c r="A2" s="90"/>
      <c r="B2" s="90"/>
      <c r="C2" s="8"/>
      <c r="D2" s="8"/>
      <c r="E2" s="8"/>
      <c r="F2" s="8"/>
      <c r="G2" s="91" t="s">
        <v>1</v>
      </c>
      <c r="H2" s="92">
        <v>125000000</v>
      </c>
      <c r="I2" s="93"/>
      <c r="J2" s="3"/>
      <c r="K2" s="3"/>
      <c r="L2" s="3"/>
      <c r="M2" s="3"/>
      <c r="N2" s="3"/>
      <c r="O2" s="3"/>
    </row>
    <row r="3" spans="1:388" s="97" customFormat="1" ht="30">
      <c r="A3" s="94" t="s">
        <v>2</v>
      </c>
      <c r="B3" s="94" t="s">
        <v>3</v>
      </c>
      <c r="C3" s="94" t="s">
        <v>4</v>
      </c>
      <c r="D3" s="94" t="s">
        <v>5</v>
      </c>
      <c r="E3" s="95" t="s">
        <v>6</v>
      </c>
      <c r="F3" s="95" t="s">
        <v>7</v>
      </c>
      <c r="G3" s="95" t="s">
        <v>8</v>
      </c>
      <c r="H3" s="95" t="s">
        <v>9</v>
      </c>
      <c r="I3" s="95" t="s">
        <v>10</v>
      </c>
      <c r="J3" s="85"/>
      <c r="K3" s="85"/>
      <c r="L3" s="85"/>
      <c r="M3" s="85"/>
      <c r="N3" s="85"/>
      <c r="O3" s="85"/>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c r="DV3" s="96"/>
      <c r="DW3" s="96"/>
      <c r="DX3" s="96"/>
      <c r="DY3" s="96"/>
      <c r="DZ3" s="96"/>
      <c r="EA3" s="96"/>
      <c r="EB3" s="96"/>
      <c r="EC3" s="96"/>
      <c r="ED3" s="96"/>
      <c r="EE3" s="96"/>
      <c r="EF3" s="96"/>
      <c r="EG3" s="96"/>
      <c r="EH3" s="96"/>
      <c r="EI3" s="96"/>
      <c r="EJ3" s="96"/>
      <c r="EK3" s="96"/>
      <c r="EL3" s="96"/>
      <c r="EM3" s="96"/>
      <c r="EN3" s="96"/>
      <c r="EO3" s="96"/>
      <c r="EP3" s="96"/>
      <c r="EQ3" s="96"/>
      <c r="ER3" s="96"/>
      <c r="ES3" s="96"/>
      <c r="ET3" s="96"/>
      <c r="EU3" s="96"/>
      <c r="EV3" s="96"/>
      <c r="EW3" s="96"/>
      <c r="EX3" s="96"/>
      <c r="EY3" s="96"/>
      <c r="EZ3" s="96"/>
      <c r="FA3" s="96"/>
      <c r="FB3" s="96"/>
      <c r="FC3" s="96"/>
      <c r="FD3" s="96"/>
      <c r="FE3" s="96"/>
      <c r="FF3" s="96"/>
      <c r="FG3" s="96"/>
      <c r="FH3" s="96"/>
      <c r="FI3" s="96"/>
      <c r="FJ3" s="96"/>
      <c r="FK3" s="96"/>
      <c r="FL3" s="96"/>
      <c r="FM3" s="96"/>
      <c r="FN3" s="96"/>
      <c r="FO3" s="96"/>
      <c r="FP3" s="96"/>
      <c r="FQ3" s="96"/>
      <c r="FR3" s="96"/>
      <c r="FS3" s="96"/>
      <c r="FT3" s="96"/>
      <c r="FU3" s="96"/>
      <c r="FV3" s="96"/>
      <c r="FW3" s="96"/>
      <c r="FX3" s="96"/>
      <c r="FY3" s="96"/>
      <c r="FZ3" s="96"/>
      <c r="GA3" s="96"/>
      <c r="GB3" s="96"/>
      <c r="GC3" s="96"/>
      <c r="GD3" s="96"/>
      <c r="GE3" s="96"/>
      <c r="GF3" s="96"/>
      <c r="GG3" s="96"/>
      <c r="GH3" s="96"/>
      <c r="GI3" s="96"/>
      <c r="GJ3" s="96"/>
      <c r="GK3" s="96"/>
      <c r="GL3" s="96"/>
      <c r="GM3" s="96"/>
      <c r="GN3" s="96"/>
      <c r="GO3" s="96"/>
      <c r="GP3" s="96"/>
      <c r="GQ3" s="96"/>
      <c r="GR3" s="96"/>
      <c r="GS3" s="96"/>
      <c r="GT3" s="96"/>
      <c r="GU3" s="96"/>
      <c r="GV3" s="96"/>
      <c r="GW3" s="96"/>
      <c r="GX3" s="96"/>
      <c r="GY3" s="96"/>
      <c r="GZ3" s="96"/>
      <c r="HA3" s="96"/>
      <c r="HB3" s="96"/>
      <c r="HC3" s="96"/>
      <c r="HD3" s="96"/>
      <c r="HE3" s="96"/>
      <c r="HF3" s="96"/>
      <c r="HG3" s="96"/>
      <c r="HH3" s="96"/>
      <c r="HI3" s="96"/>
      <c r="HJ3" s="96"/>
      <c r="HK3" s="96"/>
      <c r="HL3" s="96"/>
      <c r="HM3" s="96"/>
      <c r="HN3" s="96"/>
      <c r="HO3" s="96"/>
      <c r="HP3" s="96"/>
      <c r="HQ3" s="96"/>
      <c r="HR3" s="96"/>
      <c r="HS3" s="96"/>
      <c r="HT3" s="96"/>
      <c r="HU3" s="96"/>
      <c r="HV3" s="96"/>
      <c r="HW3" s="96"/>
      <c r="HX3" s="96"/>
      <c r="HY3" s="96"/>
      <c r="HZ3" s="96"/>
      <c r="IA3" s="96"/>
      <c r="IB3" s="96"/>
      <c r="IC3" s="96"/>
      <c r="ID3" s="96"/>
      <c r="IE3" s="96"/>
      <c r="IF3" s="96"/>
      <c r="IG3" s="96"/>
      <c r="IH3" s="96"/>
      <c r="II3" s="96"/>
      <c r="IJ3" s="96"/>
      <c r="IK3" s="96"/>
      <c r="IL3" s="96"/>
      <c r="IM3" s="96"/>
      <c r="IN3" s="96"/>
      <c r="IO3" s="96"/>
      <c r="IP3" s="96"/>
      <c r="IQ3" s="96"/>
      <c r="IR3" s="96"/>
      <c r="IS3" s="96"/>
      <c r="IT3" s="96"/>
      <c r="IU3" s="96"/>
      <c r="IV3" s="96"/>
      <c r="IW3" s="96"/>
      <c r="IX3" s="96"/>
      <c r="IY3" s="96"/>
      <c r="IZ3" s="96"/>
      <c r="JA3" s="96"/>
      <c r="JB3" s="96"/>
      <c r="JC3" s="96"/>
      <c r="JD3" s="96"/>
      <c r="JE3" s="96"/>
      <c r="JF3" s="96"/>
      <c r="JG3" s="96"/>
      <c r="JH3" s="96"/>
      <c r="JI3" s="96"/>
      <c r="JJ3" s="96"/>
      <c r="JK3" s="96"/>
      <c r="JL3" s="96"/>
      <c r="JM3" s="96"/>
      <c r="JN3" s="96"/>
      <c r="JO3" s="96"/>
      <c r="JP3" s="96"/>
      <c r="JQ3" s="96"/>
      <c r="JR3" s="96"/>
      <c r="JS3" s="96"/>
      <c r="JT3" s="96"/>
      <c r="JU3" s="96"/>
      <c r="JV3" s="96"/>
      <c r="JW3" s="96"/>
      <c r="JX3" s="96"/>
      <c r="JY3" s="96"/>
      <c r="JZ3" s="96"/>
      <c r="KA3" s="96"/>
      <c r="KB3" s="96"/>
      <c r="KC3" s="96"/>
      <c r="KD3" s="96"/>
      <c r="KE3" s="96"/>
      <c r="KF3" s="96"/>
      <c r="KG3" s="96"/>
      <c r="KH3" s="96"/>
      <c r="KI3" s="96"/>
      <c r="KJ3" s="96"/>
      <c r="KK3" s="96"/>
      <c r="KL3" s="96"/>
      <c r="KM3" s="96"/>
      <c r="KN3" s="96"/>
      <c r="KO3" s="96"/>
      <c r="KP3" s="96"/>
      <c r="KQ3" s="96"/>
      <c r="KR3" s="96"/>
      <c r="KS3" s="96"/>
      <c r="KT3" s="96"/>
      <c r="KU3" s="96"/>
      <c r="KV3" s="96"/>
      <c r="KW3" s="96"/>
      <c r="KX3" s="96"/>
      <c r="KY3" s="96"/>
      <c r="KZ3" s="96"/>
      <c r="LA3" s="96"/>
      <c r="LB3" s="96"/>
      <c r="LC3" s="96"/>
      <c r="LD3" s="96"/>
      <c r="LE3" s="96"/>
      <c r="LF3" s="96"/>
      <c r="LG3" s="96"/>
      <c r="LH3" s="96"/>
      <c r="LI3" s="96"/>
      <c r="LJ3" s="96"/>
      <c r="LK3" s="96"/>
      <c r="LL3" s="96"/>
      <c r="LM3" s="96"/>
      <c r="LN3" s="96"/>
      <c r="LO3" s="96"/>
      <c r="LP3" s="96"/>
      <c r="LQ3" s="96"/>
      <c r="LR3" s="96"/>
      <c r="LS3" s="96"/>
      <c r="LT3" s="96"/>
      <c r="LU3" s="96"/>
      <c r="LV3" s="96"/>
      <c r="LW3" s="96"/>
      <c r="LX3" s="96"/>
      <c r="LY3" s="96"/>
      <c r="LZ3" s="96"/>
      <c r="MA3" s="96"/>
      <c r="MB3" s="96"/>
      <c r="MC3" s="96"/>
      <c r="MD3" s="96"/>
      <c r="ME3" s="96"/>
      <c r="MF3" s="96"/>
      <c r="MG3" s="96"/>
      <c r="MH3" s="96"/>
      <c r="MI3" s="96"/>
      <c r="MJ3" s="96"/>
      <c r="MK3" s="96"/>
      <c r="ML3" s="96"/>
      <c r="MM3" s="96"/>
      <c r="MN3" s="96"/>
      <c r="MO3" s="96"/>
      <c r="MP3" s="96"/>
      <c r="MQ3" s="96"/>
      <c r="MR3" s="96"/>
      <c r="MS3" s="96"/>
      <c r="MT3" s="96"/>
      <c r="MU3" s="96"/>
      <c r="MV3" s="96"/>
      <c r="MW3" s="96"/>
      <c r="MX3" s="96"/>
      <c r="MY3" s="96"/>
      <c r="MZ3" s="96"/>
      <c r="NA3" s="96"/>
      <c r="NB3" s="96"/>
      <c r="NC3" s="96"/>
      <c r="ND3" s="96"/>
      <c r="NE3" s="96"/>
      <c r="NF3" s="96"/>
      <c r="NG3" s="96"/>
      <c r="NH3" s="96"/>
      <c r="NI3" s="96"/>
      <c r="NJ3" s="96"/>
      <c r="NK3" s="96"/>
      <c r="NL3" s="96"/>
      <c r="NM3" s="96"/>
      <c r="NN3" s="96"/>
      <c r="NO3" s="96"/>
      <c r="NP3" s="96"/>
      <c r="NQ3" s="96"/>
      <c r="NR3" s="96"/>
      <c r="NS3" s="96"/>
      <c r="NT3" s="96"/>
      <c r="NU3" s="96"/>
      <c r="NV3" s="96"/>
      <c r="NW3" s="96"/>
      <c r="NX3" s="96"/>
    </row>
    <row r="4" spans="1:388" ht="17.45" customHeight="1">
      <c r="A4" s="98">
        <v>107</v>
      </c>
      <c r="B4" s="98" t="s">
        <v>11</v>
      </c>
      <c r="C4" s="68" t="s">
        <v>12</v>
      </c>
      <c r="D4" s="68" t="s">
        <v>13</v>
      </c>
      <c r="E4" s="99">
        <v>4998110</v>
      </c>
      <c r="F4" s="99">
        <v>97112</v>
      </c>
      <c r="G4" s="99">
        <v>4900998</v>
      </c>
      <c r="H4" s="99">
        <f>Table1[[#This Row],[Applicants ARPA Funding Request]]</f>
        <v>4900998</v>
      </c>
      <c r="I4" s="100" t="s">
        <v>14</v>
      </c>
      <c r="J4" s="3"/>
      <c r="K4" s="3"/>
      <c r="L4" s="3"/>
      <c r="M4" s="3"/>
      <c r="N4" s="3"/>
      <c r="O4" s="3"/>
    </row>
    <row r="5" spans="1:388" ht="17.45" customHeight="1">
      <c r="A5" s="98">
        <v>107</v>
      </c>
      <c r="B5" s="98" t="s">
        <v>15</v>
      </c>
      <c r="C5" s="68" t="s">
        <v>16</v>
      </c>
      <c r="D5" s="68" t="s">
        <v>17</v>
      </c>
      <c r="E5" s="99">
        <v>5046045</v>
      </c>
      <c r="F5" s="99">
        <v>56000</v>
      </c>
      <c r="G5" s="99">
        <v>4990045</v>
      </c>
      <c r="H5" s="99">
        <f>Table1[[#This Row],[Applicants ARPA Funding Request]]</f>
        <v>4990045</v>
      </c>
      <c r="I5" s="100" t="s">
        <v>14</v>
      </c>
      <c r="J5" s="3"/>
      <c r="K5" s="3"/>
      <c r="L5" s="3"/>
      <c r="M5" s="3"/>
      <c r="N5" s="3"/>
      <c r="O5" s="3"/>
    </row>
    <row r="6" spans="1:388" ht="17.45" customHeight="1">
      <c r="A6" s="98">
        <v>107</v>
      </c>
      <c r="B6" s="98" t="s">
        <v>18</v>
      </c>
      <c r="C6" s="68" t="s">
        <v>19</v>
      </c>
      <c r="D6" s="68" t="s">
        <v>20</v>
      </c>
      <c r="E6" s="99">
        <v>10040600</v>
      </c>
      <c r="F6" s="99">
        <v>50001</v>
      </c>
      <c r="G6" s="99">
        <v>5000000</v>
      </c>
      <c r="H6" s="99">
        <f>Table1[[#This Row],[Applicants ARPA Funding Request]]</f>
        <v>5000000</v>
      </c>
      <c r="I6" s="100" t="s">
        <v>14</v>
      </c>
      <c r="J6" s="3"/>
      <c r="K6" s="3"/>
      <c r="L6" s="3"/>
      <c r="M6" s="3"/>
      <c r="N6" s="3"/>
      <c r="O6" s="3"/>
    </row>
    <row r="7" spans="1:388" ht="17.45" customHeight="1">
      <c r="A7" s="98">
        <v>105</v>
      </c>
      <c r="B7" s="98" t="s">
        <v>21</v>
      </c>
      <c r="C7" s="68" t="s">
        <v>22</v>
      </c>
      <c r="D7" s="68" t="s">
        <v>23</v>
      </c>
      <c r="E7" s="99">
        <v>4857741</v>
      </c>
      <c r="F7" s="99">
        <v>1</v>
      </c>
      <c r="G7" s="99">
        <v>4857740</v>
      </c>
      <c r="H7" s="99">
        <f>Table1[[#This Row],[Applicants ARPA Funding Request]]</f>
        <v>4857740</v>
      </c>
      <c r="I7" s="100" t="s">
        <v>14</v>
      </c>
      <c r="J7" s="3"/>
      <c r="K7" s="3"/>
      <c r="L7" s="3"/>
      <c r="M7" s="3"/>
      <c r="N7" s="3"/>
      <c r="O7" s="3"/>
    </row>
    <row r="8" spans="1:388" ht="17.45" customHeight="1">
      <c r="A8" s="98">
        <v>102</v>
      </c>
      <c r="B8" s="98" t="s">
        <v>24</v>
      </c>
      <c r="C8" s="68" t="s">
        <v>25</v>
      </c>
      <c r="D8" s="68" t="s">
        <v>26</v>
      </c>
      <c r="E8" s="99">
        <v>4295800</v>
      </c>
      <c r="F8" s="99">
        <v>43300</v>
      </c>
      <c r="G8" s="99">
        <v>4252500</v>
      </c>
      <c r="H8" s="99">
        <f>Table1[[#This Row],[Applicants ARPA Funding Request]]</f>
        <v>4252500</v>
      </c>
      <c r="I8" s="100" t="s">
        <v>14</v>
      </c>
      <c r="J8" s="3"/>
      <c r="K8" s="3"/>
      <c r="L8" s="3"/>
      <c r="M8" s="3"/>
      <c r="N8" s="3"/>
      <c r="O8" s="3"/>
    </row>
    <row r="9" spans="1:388" ht="17.45" customHeight="1">
      <c r="A9" s="98">
        <v>100</v>
      </c>
      <c r="B9" s="98" t="s">
        <v>27</v>
      </c>
      <c r="C9" s="68" t="s">
        <v>28</v>
      </c>
      <c r="D9" s="68" t="s">
        <v>29</v>
      </c>
      <c r="E9" s="99">
        <v>5138700</v>
      </c>
      <c r="F9" s="99">
        <v>1</v>
      </c>
      <c r="G9" s="99">
        <v>5000000</v>
      </c>
      <c r="H9" s="99">
        <f>Table1[[#This Row],[Applicants ARPA Funding Request]]</f>
        <v>5000000</v>
      </c>
      <c r="I9" s="100" t="s">
        <v>14</v>
      </c>
      <c r="J9" s="3"/>
      <c r="K9" s="3"/>
      <c r="L9" s="3"/>
      <c r="M9" s="3"/>
      <c r="N9" s="3"/>
      <c r="O9" s="3"/>
    </row>
    <row r="10" spans="1:388" ht="17.45" customHeight="1">
      <c r="A10" s="98">
        <v>100</v>
      </c>
      <c r="B10" s="98" t="s">
        <v>30</v>
      </c>
      <c r="C10" s="68" t="s">
        <v>31</v>
      </c>
      <c r="D10" s="68" t="s">
        <v>32</v>
      </c>
      <c r="E10" s="99">
        <v>1564800</v>
      </c>
      <c r="F10" s="99">
        <v>328608</v>
      </c>
      <c r="G10" s="99">
        <v>1236192</v>
      </c>
      <c r="H10" s="99">
        <f>Table1[[#This Row],[Applicants ARPA Funding Request]]</f>
        <v>1236192</v>
      </c>
      <c r="I10" s="100" t="s">
        <v>14</v>
      </c>
      <c r="J10" s="3"/>
      <c r="K10" s="3"/>
      <c r="L10" s="3"/>
      <c r="M10" s="3"/>
      <c r="N10" s="3"/>
      <c r="O10" s="3"/>
    </row>
    <row r="11" spans="1:388" ht="17.45" customHeight="1">
      <c r="A11" s="98">
        <v>100</v>
      </c>
      <c r="B11" s="98" t="s">
        <v>33</v>
      </c>
      <c r="C11" s="68" t="s">
        <v>34</v>
      </c>
      <c r="D11" s="68" t="s">
        <v>35</v>
      </c>
      <c r="E11" s="99">
        <v>3060000</v>
      </c>
      <c r="F11" s="99">
        <v>750000</v>
      </c>
      <c r="G11" s="99">
        <v>2310000</v>
      </c>
      <c r="H11" s="99">
        <f>Table1[[#This Row],[Applicants ARPA Funding Request]]</f>
        <v>2310000</v>
      </c>
      <c r="I11" s="100" t="s">
        <v>14</v>
      </c>
      <c r="J11" s="3"/>
      <c r="K11" s="3"/>
      <c r="L11" s="3"/>
      <c r="M11" s="3"/>
      <c r="N11" s="3"/>
      <c r="O11" s="3"/>
    </row>
    <row r="12" spans="1:388" ht="17.45" customHeight="1">
      <c r="A12" s="98">
        <v>100</v>
      </c>
      <c r="B12" s="98" t="s">
        <v>36</v>
      </c>
      <c r="C12" s="68" t="s">
        <v>37</v>
      </c>
      <c r="D12" s="68" t="s">
        <v>38</v>
      </c>
      <c r="E12" s="99">
        <v>4705000</v>
      </c>
      <c r="F12" s="99">
        <v>3078000</v>
      </c>
      <c r="G12" s="99">
        <v>925000</v>
      </c>
      <c r="H12" s="99">
        <f>Table1[[#This Row],[Applicants ARPA Funding Request]]</f>
        <v>925000</v>
      </c>
      <c r="I12" s="100" t="s">
        <v>14</v>
      </c>
      <c r="J12" s="3"/>
      <c r="K12" s="3"/>
      <c r="L12" s="3"/>
      <c r="M12" s="3"/>
      <c r="N12" s="3"/>
      <c r="O12" s="3"/>
    </row>
    <row r="13" spans="1:388" ht="17.45" customHeight="1">
      <c r="A13" s="98">
        <v>97</v>
      </c>
      <c r="B13" s="98" t="s">
        <v>39</v>
      </c>
      <c r="C13" s="68" t="s">
        <v>40</v>
      </c>
      <c r="D13" s="68" t="s">
        <v>41</v>
      </c>
      <c r="E13" s="99">
        <v>5050001</v>
      </c>
      <c r="F13" s="99">
        <v>50001</v>
      </c>
      <c r="G13" s="99">
        <v>5000000</v>
      </c>
      <c r="H13" s="99">
        <f>Table1[[#This Row],[Applicants ARPA Funding Request]]</f>
        <v>5000000</v>
      </c>
      <c r="I13" s="100" t="s">
        <v>14</v>
      </c>
      <c r="J13" s="3"/>
      <c r="K13" s="3"/>
      <c r="L13" s="3"/>
      <c r="M13" s="3"/>
      <c r="N13" s="3"/>
      <c r="O13" s="3"/>
    </row>
    <row r="14" spans="1:388" ht="17.45" customHeight="1">
      <c r="A14" s="98">
        <v>97</v>
      </c>
      <c r="B14" s="98" t="s">
        <v>42</v>
      </c>
      <c r="C14" s="68" t="s">
        <v>43</v>
      </c>
      <c r="D14" s="68" t="s">
        <v>44</v>
      </c>
      <c r="E14" s="99">
        <v>1700000</v>
      </c>
      <c r="F14" s="99">
        <v>22000</v>
      </c>
      <c r="G14" s="99">
        <v>1678000</v>
      </c>
      <c r="H14" s="99">
        <f>Table1[[#This Row],[Applicants ARPA Funding Request]]</f>
        <v>1678000</v>
      </c>
      <c r="I14" s="100" t="s">
        <v>14</v>
      </c>
      <c r="J14" s="3"/>
      <c r="K14" s="3"/>
      <c r="L14" s="3"/>
      <c r="M14" s="3"/>
      <c r="N14" s="3"/>
      <c r="O14" s="3"/>
    </row>
    <row r="15" spans="1:388" ht="17.45" customHeight="1">
      <c r="A15" s="98">
        <v>95</v>
      </c>
      <c r="B15" s="98" t="s">
        <v>45</v>
      </c>
      <c r="C15" s="68" t="s">
        <v>46</v>
      </c>
      <c r="D15" s="68" t="s">
        <v>47</v>
      </c>
      <c r="E15" s="99">
        <v>1688900</v>
      </c>
      <c r="F15" s="99">
        <v>1000</v>
      </c>
      <c r="G15" s="99">
        <v>1687900</v>
      </c>
      <c r="H15" s="99">
        <f>Table1[[#This Row],[Applicants ARPA Funding Request]]</f>
        <v>1687900</v>
      </c>
      <c r="I15" s="100" t="s">
        <v>14</v>
      </c>
      <c r="J15" s="3"/>
      <c r="K15" s="3"/>
      <c r="L15" s="3"/>
      <c r="M15" s="3"/>
      <c r="N15" s="3"/>
      <c r="O15" s="3"/>
    </row>
    <row r="16" spans="1:388" ht="17.45" customHeight="1">
      <c r="A16" s="98">
        <v>95</v>
      </c>
      <c r="B16" s="98" t="s">
        <v>48</v>
      </c>
      <c r="C16" s="68" t="s">
        <v>49</v>
      </c>
      <c r="D16" s="68" t="s">
        <v>50</v>
      </c>
      <c r="E16" s="99">
        <v>1464160</v>
      </c>
      <c r="F16" s="99">
        <v>1</v>
      </c>
      <c r="G16" s="99">
        <v>1464159</v>
      </c>
      <c r="H16" s="99">
        <f>Table1[[#This Row],[Applicants ARPA Funding Request]]</f>
        <v>1464159</v>
      </c>
      <c r="I16" s="100" t="s">
        <v>14</v>
      </c>
      <c r="J16" s="3"/>
      <c r="K16" s="3"/>
      <c r="L16" s="3"/>
      <c r="M16" s="3"/>
      <c r="N16" s="3"/>
      <c r="O16" s="3"/>
    </row>
    <row r="17" spans="1:15" ht="17.45" customHeight="1">
      <c r="A17" s="98">
        <v>95</v>
      </c>
      <c r="B17" s="98" t="s">
        <v>51</v>
      </c>
      <c r="C17" s="68" t="s">
        <v>52</v>
      </c>
      <c r="D17" s="68" t="s">
        <v>53</v>
      </c>
      <c r="E17" s="99">
        <v>5000001</v>
      </c>
      <c r="F17" s="99">
        <v>1</v>
      </c>
      <c r="G17" s="99">
        <v>5000000</v>
      </c>
      <c r="H17" s="99">
        <f>Table1[[#This Row],[Applicants ARPA Funding Request]]</f>
        <v>5000000</v>
      </c>
      <c r="I17" s="100" t="s">
        <v>14</v>
      </c>
      <c r="J17" s="3"/>
      <c r="K17" s="3"/>
      <c r="L17" s="3"/>
      <c r="M17" s="3"/>
      <c r="N17" s="3"/>
      <c r="O17" s="3"/>
    </row>
    <row r="18" spans="1:15" ht="17.45" customHeight="1">
      <c r="A18" s="98">
        <v>95</v>
      </c>
      <c r="B18" s="98" t="s">
        <v>54</v>
      </c>
      <c r="C18" s="68" t="s">
        <v>55</v>
      </c>
      <c r="D18" s="68" t="s">
        <v>56</v>
      </c>
      <c r="E18" s="99">
        <v>4253705</v>
      </c>
      <c r="F18" s="99">
        <v>36014.26</v>
      </c>
      <c r="G18" s="99">
        <v>4217690.74</v>
      </c>
      <c r="H18" s="99">
        <f>Table1[[#This Row],[Applicants ARPA Funding Request]]</f>
        <v>4217690.74</v>
      </c>
      <c r="I18" s="100" t="s">
        <v>14</v>
      </c>
      <c r="J18" s="3"/>
      <c r="K18" s="3"/>
      <c r="L18" s="3"/>
      <c r="M18" s="3"/>
      <c r="N18" s="3"/>
      <c r="O18" s="3"/>
    </row>
    <row r="19" spans="1:15" ht="17.45" customHeight="1">
      <c r="A19" s="98">
        <v>95</v>
      </c>
      <c r="B19" s="98" t="s">
        <v>57</v>
      </c>
      <c r="C19" s="68" t="s">
        <v>58</v>
      </c>
      <c r="D19" s="68" t="s">
        <v>59</v>
      </c>
      <c r="E19" s="99">
        <v>2165000</v>
      </c>
      <c r="F19" s="99">
        <v>500000</v>
      </c>
      <c r="G19" s="99">
        <v>1665000</v>
      </c>
      <c r="H19" s="99">
        <f>Table1[[#This Row],[Applicants ARPA Funding Request]]</f>
        <v>1665000</v>
      </c>
      <c r="I19" s="100" t="s">
        <v>14</v>
      </c>
      <c r="J19" s="3"/>
      <c r="K19" s="3"/>
      <c r="L19" s="3"/>
      <c r="M19" s="3"/>
      <c r="N19" s="3"/>
      <c r="O19" s="3"/>
    </row>
    <row r="20" spans="1:15" ht="17.45" customHeight="1">
      <c r="A20" s="98">
        <v>95</v>
      </c>
      <c r="B20" s="98" t="s">
        <v>60</v>
      </c>
      <c r="C20" s="68" t="s">
        <v>61</v>
      </c>
      <c r="D20" s="68" t="s">
        <v>62</v>
      </c>
      <c r="E20" s="99">
        <v>1165710</v>
      </c>
      <c r="F20" s="99">
        <v>1</v>
      </c>
      <c r="G20" s="99">
        <v>1165709</v>
      </c>
      <c r="H20" s="99">
        <f>Table1[[#This Row],[Applicants ARPA Funding Request]]</f>
        <v>1165709</v>
      </c>
      <c r="I20" s="100" t="s">
        <v>14</v>
      </c>
      <c r="J20" s="3"/>
      <c r="K20" s="3"/>
      <c r="L20" s="3"/>
      <c r="M20" s="3"/>
      <c r="N20" s="3"/>
      <c r="O20" s="3"/>
    </row>
    <row r="21" spans="1:15" ht="17.45" customHeight="1">
      <c r="A21" s="98">
        <v>92</v>
      </c>
      <c r="B21" s="98" t="s">
        <v>63</v>
      </c>
      <c r="C21" s="68" t="s">
        <v>64</v>
      </c>
      <c r="D21" s="68" t="s">
        <v>65</v>
      </c>
      <c r="E21" s="99">
        <v>923000</v>
      </c>
      <c r="F21" s="99">
        <v>10000</v>
      </c>
      <c r="G21" s="99">
        <v>913000</v>
      </c>
      <c r="H21" s="99">
        <f>Table1[[#This Row],[Applicants ARPA Funding Request]]</f>
        <v>913000</v>
      </c>
      <c r="I21" s="100" t="s">
        <v>14</v>
      </c>
      <c r="J21" s="3"/>
      <c r="K21" s="3"/>
      <c r="L21" s="3"/>
      <c r="M21" s="3"/>
      <c r="N21" s="3"/>
      <c r="O21" s="3"/>
    </row>
    <row r="22" spans="1:15" ht="17.45" customHeight="1">
      <c r="A22" s="98">
        <v>92</v>
      </c>
      <c r="B22" s="98" t="s">
        <v>66</v>
      </c>
      <c r="C22" s="68" t="s">
        <v>67</v>
      </c>
      <c r="D22" s="68" t="s">
        <v>68</v>
      </c>
      <c r="E22" s="99">
        <v>2880871</v>
      </c>
      <c r="F22" s="99">
        <v>31690</v>
      </c>
      <c r="G22" s="99">
        <v>2849181</v>
      </c>
      <c r="H22" s="99">
        <f>Table1[[#This Row],[Applicants ARPA Funding Request]]</f>
        <v>2849181</v>
      </c>
      <c r="I22" s="100" t="s">
        <v>14</v>
      </c>
      <c r="J22" s="3"/>
      <c r="K22" s="3"/>
      <c r="L22" s="3"/>
      <c r="M22" s="3"/>
      <c r="N22" s="3"/>
      <c r="O22" s="3"/>
    </row>
    <row r="23" spans="1:15" ht="17.45" customHeight="1">
      <c r="A23" s="98">
        <v>92</v>
      </c>
      <c r="B23" s="98" t="s">
        <v>69</v>
      </c>
      <c r="C23" s="68" t="s">
        <v>70</v>
      </c>
      <c r="D23" s="68" t="s">
        <v>71</v>
      </c>
      <c r="E23" s="99">
        <v>1669800</v>
      </c>
      <c r="F23" s="99">
        <v>20000</v>
      </c>
      <c r="G23" s="99">
        <v>1649800</v>
      </c>
      <c r="H23" s="99">
        <f>Table1[[#This Row],[Applicants ARPA Funding Request]]</f>
        <v>1649800</v>
      </c>
      <c r="I23" s="100" t="s">
        <v>14</v>
      </c>
      <c r="J23" s="3"/>
      <c r="K23" s="3"/>
      <c r="L23" s="3"/>
      <c r="M23" s="3"/>
      <c r="N23" s="3"/>
      <c r="O23" s="3"/>
    </row>
    <row r="24" spans="1:15" ht="17.45" customHeight="1">
      <c r="A24" s="98">
        <v>90</v>
      </c>
      <c r="B24" s="98" t="s">
        <v>72</v>
      </c>
      <c r="C24" s="68" t="s">
        <v>73</v>
      </c>
      <c r="D24" s="68" t="s">
        <v>74</v>
      </c>
      <c r="E24" s="99">
        <v>4877050</v>
      </c>
      <c r="F24" s="99">
        <v>1</v>
      </c>
      <c r="G24" s="99">
        <v>4877049</v>
      </c>
      <c r="H24" s="99">
        <f>Table1[[#This Row],[Applicants ARPA Funding Request]]</f>
        <v>4877049</v>
      </c>
      <c r="I24" s="100" t="s">
        <v>14</v>
      </c>
      <c r="J24" s="3"/>
      <c r="K24" s="3"/>
      <c r="L24" s="3"/>
      <c r="M24" s="3"/>
      <c r="N24" s="3"/>
      <c r="O24" s="3"/>
    </row>
    <row r="25" spans="1:15" ht="17.45" customHeight="1">
      <c r="A25" s="98">
        <v>90</v>
      </c>
      <c r="B25" s="98" t="s">
        <v>75</v>
      </c>
      <c r="C25" s="68" t="s">
        <v>76</v>
      </c>
      <c r="D25" s="68" t="s">
        <v>77</v>
      </c>
      <c r="E25" s="99">
        <v>995500</v>
      </c>
      <c r="F25" s="99">
        <v>1000</v>
      </c>
      <c r="G25" s="99">
        <v>994500</v>
      </c>
      <c r="H25" s="99">
        <f>Table1[[#This Row],[Applicants ARPA Funding Request]]</f>
        <v>994500</v>
      </c>
      <c r="I25" s="100" t="s">
        <v>14</v>
      </c>
      <c r="J25" s="3"/>
      <c r="K25" s="3"/>
      <c r="L25" s="3"/>
      <c r="M25" s="3"/>
      <c r="N25" s="3"/>
      <c r="O25" s="3"/>
    </row>
    <row r="26" spans="1:15" ht="17.45" customHeight="1">
      <c r="A26" s="98">
        <v>90</v>
      </c>
      <c r="B26" s="98" t="s">
        <v>78</v>
      </c>
      <c r="C26" s="68" t="s">
        <v>79</v>
      </c>
      <c r="D26" s="68" t="s">
        <v>80</v>
      </c>
      <c r="E26" s="99">
        <v>866150</v>
      </c>
      <c r="F26" s="99">
        <v>181891</v>
      </c>
      <c r="G26" s="99">
        <v>684258.5</v>
      </c>
      <c r="H26" s="99">
        <f>Table1[[#This Row],[Applicants ARPA Funding Request]]</f>
        <v>684258.5</v>
      </c>
      <c r="I26" s="100" t="s">
        <v>14</v>
      </c>
      <c r="J26" s="3"/>
      <c r="K26" s="3"/>
      <c r="L26" s="3"/>
      <c r="M26" s="3"/>
      <c r="N26" s="3"/>
      <c r="O26" s="3"/>
    </row>
    <row r="27" spans="1:15" ht="17.45" customHeight="1">
      <c r="A27" s="98">
        <v>90</v>
      </c>
      <c r="B27" s="98" t="s">
        <v>81</v>
      </c>
      <c r="C27" s="68" t="s">
        <v>82</v>
      </c>
      <c r="D27" s="68" t="s">
        <v>83</v>
      </c>
      <c r="E27" s="99">
        <v>2067000</v>
      </c>
      <c r="F27" s="99">
        <v>459285</v>
      </c>
      <c r="G27" s="99">
        <v>1607715</v>
      </c>
      <c r="H27" s="99">
        <f>Table1[[#This Row],[Applicants ARPA Funding Request]]</f>
        <v>1607715</v>
      </c>
      <c r="I27" s="100" t="s">
        <v>14</v>
      </c>
      <c r="J27" s="3"/>
      <c r="K27" s="3"/>
      <c r="L27" s="3"/>
      <c r="M27" s="3"/>
      <c r="N27" s="3"/>
      <c r="O27" s="3"/>
    </row>
    <row r="28" spans="1:15" ht="17.45" customHeight="1">
      <c r="A28" s="98">
        <v>90</v>
      </c>
      <c r="B28" s="98" t="s">
        <v>84</v>
      </c>
      <c r="C28" s="68" t="s">
        <v>85</v>
      </c>
      <c r="D28" s="68" t="s">
        <v>86</v>
      </c>
      <c r="E28" s="99">
        <v>1524020</v>
      </c>
      <c r="F28" s="99">
        <v>335284</v>
      </c>
      <c r="G28" s="99">
        <v>1188736</v>
      </c>
      <c r="H28" s="99">
        <f>Table1[[#This Row],[Applicants ARPA Funding Request]]</f>
        <v>1188736</v>
      </c>
      <c r="I28" s="100" t="s">
        <v>14</v>
      </c>
      <c r="J28" s="3"/>
      <c r="K28" s="3"/>
      <c r="L28" s="3"/>
      <c r="M28" s="3"/>
      <c r="N28" s="3"/>
      <c r="O28" s="3"/>
    </row>
    <row r="29" spans="1:15" ht="17.45" customHeight="1">
      <c r="A29" s="98">
        <v>87</v>
      </c>
      <c r="B29" s="98" t="s">
        <v>87</v>
      </c>
      <c r="C29" s="68" t="s">
        <v>88</v>
      </c>
      <c r="D29" s="68" t="s">
        <v>89</v>
      </c>
      <c r="E29" s="99">
        <v>627110</v>
      </c>
      <c r="F29" s="99">
        <v>31355.5</v>
      </c>
      <c r="G29" s="99">
        <v>595754.5</v>
      </c>
      <c r="H29" s="99">
        <f>Table1[[#This Row],[Applicants ARPA Funding Request]]</f>
        <v>595754.5</v>
      </c>
      <c r="I29" s="100" t="s">
        <v>14</v>
      </c>
      <c r="J29" s="3"/>
      <c r="K29" s="3"/>
      <c r="L29" s="3"/>
      <c r="M29" s="3"/>
      <c r="N29" s="3"/>
      <c r="O29" s="3"/>
    </row>
    <row r="30" spans="1:15" ht="17.45" customHeight="1">
      <c r="A30" s="98">
        <v>87</v>
      </c>
      <c r="B30" s="98" t="s">
        <v>90</v>
      </c>
      <c r="C30" s="68" t="s">
        <v>91</v>
      </c>
      <c r="D30" s="68" t="s">
        <v>92</v>
      </c>
      <c r="E30" s="99">
        <v>5055000</v>
      </c>
      <c r="F30" s="99">
        <v>55000</v>
      </c>
      <c r="G30" s="99">
        <v>5000000</v>
      </c>
      <c r="H30" s="99">
        <f>Table1[[#This Row],[Applicants ARPA Funding Request]]</f>
        <v>5000000</v>
      </c>
      <c r="I30" s="100" t="s">
        <v>14</v>
      </c>
      <c r="J30" s="3"/>
      <c r="K30" s="3"/>
      <c r="L30" s="3"/>
      <c r="M30" s="3"/>
      <c r="N30" s="3"/>
      <c r="O30" s="3"/>
    </row>
    <row r="31" spans="1:15" ht="17.45" customHeight="1">
      <c r="A31" s="98">
        <v>87</v>
      </c>
      <c r="B31" s="98" t="s">
        <v>93</v>
      </c>
      <c r="C31" s="68" t="s">
        <v>94</v>
      </c>
      <c r="D31" s="68" t="s">
        <v>95</v>
      </c>
      <c r="E31" s="99">
        <v>5000000</v>
      </c>
      <c r="F31" s="99">
        <v>55000</v>
      </c>
      <c r="G31" s="99">
        <v>4945000</v>
      </c>
      <c r="H31" s="99">
        <f>Table1[[#This Row],[Applicants ARPA Funding Request]]</f>
        <v>4945000</v>
      </c>
      <c r="I31" s="100" t="s">
        <v>14</v>
      </c>
      <c r="J31" s="3"/>
      <c r="K31" s="3"/>
      <c r="L31" s="3"/>
      <c r="M31" s="3"/>
      <c r="N31" s="3"/>
      <c r="O31" s="3"/>
    </row>
    <row r="32" spans="1:15" ht="17.45" customHeight="1">
      <c r="A32" s="98">
        <v>87</v>
      </c>
      <c r="B32" s="98" t="s">
        <v>96</v>
      </c>
      <c r="C32" s="68" t="s">
        <v>97</v>
      </c>
      <c r="D32" s="68" t="s">
        <v>98</v>
      </c>
      <c r="E32" s="99">
        <v>5060000</v>
      </c>
      <c r="F32" s="99">
        <v>60000</v>
      </c>
      <c r="G32" s="99">
        <v>5000000</v>
      </c>
      <c r="H32" s="99">
        <f>Table1[[#This Row],[Applicants ARPA Funding Request]]</f>
        <v>5000000</v>
      </c>
      <c r="I32" s="100" t="s">
        <v>14</v>
      </c>
      <c r="J32" s="3"/>
      <c r="K32" s="3"/>
      <c r="L32" s="3"/>
      <c r="M32" s="3"/>
      <c r="N32" s="3"/>
      <c r="O32" s="3"/>
    </row>
    <row r="33" spans="1:15" ht="17.45" customHeight="1">
      <c r="A33" s="98">
        <v>87</v>
      </c>
      <c r="B33" s="98" t="s">
        <v>99</v>
      </c>
      <c r="C33" s="68" t="s">
        <v>100</v>
      </c>
      <c r="D33" s="68" t="s">
        <v>101</v>
      </c>
      <c r="E33" s="99">
        <v>8465300</v>
      </c>
      <c r="F33" s="99">
        <v>50001</v>
      </c>
      <c r="G33" s="99">
        <v>5000000</v>
      </c>
      <c r="H33" s="99">
        <f>Table1[[#This Row],[Applicants ARPA Funding Request]]</f>
        <v>5000000</v>
      </c>
      <c r="I33" s="100" t="s">
        <v>14</v>
      </c>
      <c r="J33" s="3"/>
      <c r="K33" s="3"/>
      <c r="L33" s="3"/>
      <c r="M33" s="3"/>
      <c r="N33" s="3"/>
      <c r="O33" s="3"/>
    </row>
    <row r="34" spans="1:15" ht="17.45" customHeight="1">
      <c r="A34" s="98">
        <v>87</v>
      </c>
      <c r="B34" s="98" t="s">
        <v>102</v>
      </c>
      <c r="C34" s="68" t="s">
        <v>103</v>
      </c>
      <c r="D34" s="68" t="s">
        <v>104</v>
      </c>
      <c r="E34" s="99">
        <v>4863350</v>
      </c>
      <c r="F34" s="99">
        <v>50000</v>
      </c>
      <c r="G34" s="99">
        <v>4813350</v>
      </c>
      <c r="H34" s="99">
        <f>Table1[[#This Row],[Applicants ARPA Funding Request]]</f>
        <v>4813350</v>
      </c>
      <c r="I34" s="100" t="s">
        <v>14</v>
      </c>
      <c r="J34" s="3"/>
      <c r="K34" s="3"/>
      <c r="L34" s="3"/>
      <c r="M34" s="3"/>
      <c r="N34" s="3"/>
      <c r="O34" s="3"/>
    </row>
    <row r="35" spans="1:15" ht="17.45" customHeight="1">
      <c r="A35" s="98">
        <v>87</v>
      </c>
      <c r="B35" s="98" t="s">
        <v>105</v>
      </c>
      <c r="C35" s="68" t="s">
        <v>106</v>
      </c>
      <c r="D35" s="68" t="s">
        <v>107</v>
      </c>
      <c r="E35" s="99">
        <v>4993080</v>
      </c>
      <c r="F35" s="99">
        <v>100000</v>
      </c>
      <c r="G35" s="99">
        <v>4893080</v>
      </c>
      <c r="H35" s="99">
        <f>Table1[[#This Row],[Applicants ARPA Funding Request]]</f>
        <v>4893080</v>
      </c>
      <c r="I35" s="100" t="s">
        <v>14</v>
      </c>
      <c r="J35" s="3"/>
      <c r="K35" s="3"/>
      <c r="L35" s="3"/>
      <c r="M35" s="3"/>
      <c r="N35" s="3"/>
      <c r="O35" s="3"/>
    </row>
    <row r="36" spans="1:15" ht="17.45" customHeight="1">
      <c r="A36" s="98">
        <v>87</v>
      </c>
      <c r="B36" s="98" t="s">
        <v>108</v>
      </c>
      <c r="C36" s="68" t="s">
        <v>109</v>
      </c>
      <c r="D36" s="68" t="s">
        <v>110</v>
      </c>
      <c r="E36" s="99">
        <v>3768000</v>
      </c>
      <c r="F36" s="99">
        <v>38000</v>
      </c>
      <c r="G36" s="99">
        <v>3730000</v>
      </c>
      <c r="H36" s="99">
        <f>Table1[[#This Row],[Applicants ARPA Funding Request]]</f>
        <v>3730000</v>
      </c>
      <c r="I36" s="100" t="s">
        <v>14</v>
      </c>
      <c r="J36" s="3"/>
      <c r="K36" s="3"/>
      <c r="L36" s="3"/>
      <c r="M36" s="3"/>
      <c r="N36" s="3"/>
      <c r="O36" s="3"/>
    </row>
    <row r="37" spans="1:15" ht="17.45" customHeight="1">
      <c r="A37" s="98">
        <v>85</v>
      </c>
      <c r="B37" s="98" t="s">
        <v>111</v>
      </c>
      <c r="C37" s="68" t="s">
        <v>112</v>
      </c>
      <c r="D37" s="68" t="s">
        <v>113</v>
      </c>
      <c r="E37" s="99">
        <v>1233255</v>
      </c>
      <c r="F37" s="99">
        <v>277400</v>
      </c>
      <c r="G37" s="99">
        <v>955855</v>
      </c>
      <c r="H37" s="99">
        <f>Table1[[#This Row],[Applicants ARPA Funding Request]]</f>
        <v>955855</v>
      </c>
      <c r="I37" s="100" t="s">
        <v>14</v>
      </c>
      <c r="J37" s="101"/>
      <c r="K37" s="3"/>
      <c r="L37" s="3"/>
      <c r="M37" s="3"/>
      <c r="N37" s="3"/>
      <c r="O37" s="3"/>
    </row>
    <row r="38" spans="1:15" ht="17.45" customHeight="1">
      <c r="A38" s="98">
        <v>85</v>
      </c>
      <c r="B38" s="98" t="s">
        <v>114</v>
      </c>
      <c r="C38" s="68" t="s">
        <v>115</v>
      </c>
      <c r="D38" s="68" t="s">
        <v>116</v>
      </c>
      <c r="E38" s="99">
        <v>5000000</v>
      </c>
      <c r="F38" s="99">
        <v>15000</v>
      </c>
      <c r="G38" s="99">
        <v>4985000</v>
      </c>
      <c r="H38" s="99">
        <f>Table1[[#This Row],[Applicants ARPA Funding Request]]</f>
        <v>4985000</v>
      </c>
      <c r="I38" s="100" t="s">
        <v>14</v>
      </c>
      <c r="J38" s="3"/>
      <c r="K38" s="3"/>
      <c r="L38" s="3"/>
      <c r="M38" s="3"/>
      <c r="N38" s="3"/>
      <c r="O38" s="3"/>
    </row>
    <row r="39" spans="1:15" ht="17.45" customHeight="1">
      <c r="A39" s="98">
        <v>85</v>
      </c>
      <c r="B39" s="98" t="s">
        <v>117</v>
      </c>
      <c r="C39" s="68" t="s">
        <v>118</v>
      </c>
      <c r="D39" s="68" t="s">
        <v>119</v>
      </c>
      <c r="E39" s="99">
        <v>2962252</v>
      </c>
      <c r="F39" s="99">
        <v>622071</v>
      </c>
      <c r="G39" s="99">
        <v>2340181</v>
      </c>
      <c r="H39" s="99">
        <f>Table1[[#This Row],[Applicants ARPA Funding Request]]</f>
        <v>2340181</v>
      </c>
      <c r="I39" s="100" t="s">
        <v>14</v>
      </c>
      <c r="J39" s="101"/>
      <c r="K39" s="3"/>
      <c r="L39" s="3"/>
      <c r="M39" s="3"/>
      <c r="N39" s="3"/>
      <c r="O39" s="3"/>
    </row>
    <row r="40" spans="1:15" ht="17.45" customHeight="1">
      <c r="A40" s="98">
        <v>83</v>
      </c>
      <c r="B40" s="98" t="s">
        <v>120</v>
      </c>
      <c r="C40" s="68" t="s">
        <v>121</v>
      </c>
      <c r="D40" s="68" t="s">
        <v>122</v>
      </c>
      <c r="E40" s="99">
        <v>1248000</v>
      </c>
      <c r="F40" s="99">
        <v>150000</v>
      </c>
      <c r="G40" s="99">
        <v>1098000</v>
      </c>
      <c r="H40" s="99">
        <f>Table1[[#This Row],[Applicants ARPA Funding Request]]</f>
        <v>1098000</v>
      </c>
      <c r="I40" s="100" t="s">
        <v>14</v>
      </c>
      <c r="J40" s="101"/>
      <c r="K40" s="3"/>
      <c r="L40" s="3"/>
      <c r="M40" s="3"/>
      <c r="N40" s="3"/>
      <c r="O40" s="3"/>
    </row>
    <row r="41" spans="1:15" ht="17.45" customHeight="1">
      <c r="A41" s="98">
        <v>82</v>
      </c>
      <c r="B41" s="98" t="s">
        <v>123</v>
      </c>
      <c r="C41" s="68" t="s">
        <v>124</v>
      </c>
      <c r="D41" s="68" t="s">
        <v>125</v>
      </c>
      <c r="E41" s="99">
        <v>5279999</v>
      </c>
      <c r="F41" s="99">
        <v>280000</v>
      </c>
      <c r="G41" s="99">
        <v>5000000</v>
      </c>
      <c r="H41" s="99">
        <f>Table1[[#This Row],[Applicants ARPA Funding Request]]</f>
        <v>5000000</v>
      </c>
      <c r="I41" s="100" t="s">
        <v>14</v>
      </c>
      <c r="J41" s="101"/>
      <c r="K41" s="3"/>
      <c r="L41" s="3"/>
      <c r="M41" s="3"/>
      <c r="N41" s="3"/>
      <c r="O41" s="3"/>
    </row>
    <row r="42" spans="1:15" ht="17.45" customHeight="1">
      <c r="A42" s="98">
        <v>82</v>
      </c>
      <c r="B42" s="98" t="s">
        <v>126</v>
      </c>
      <c r="C42" s="68" t="s">
        <v>127</v>
      </c>
      <c r="D42" s="68" t="s">
        <v>128</v>
      </c>
      <c r="E42" s="99">
        <v>1150000</v>
      </c>
      <c r="F42" s="99">
        <v>23000</v>
      </c>
      <c r="G42" s="99">
        <v>1127000</v>
      </c>
      <c r="H42" s="99">
        <f>Table1[[#This Row],[Applicants ARPA Funding Request]]</f>
        <v>1127000</v>
      </c>
      <c r="I42" s="100" t="s">
        <v>14</v>
      </c>
      <c r="J42" s="101"/>
      <c r="K42" s="3"/>
      <c r="L42" s="3"/>
      <c r="M42" s="3"/>
      <c r="N42" s="3"/>
      <c r="O42" s="3"/>
    </row>
    <row r="43" spans="1:15" ht="17.45" customHeight="1">
      <c r="A43" s="98">
        <v>82</v>
      </c>
      <c r="B43" s="98" t="s">
        <v>129</v>
      </c>
      <c r="C43" s="68" t="s">
        <v>130</v>
      </c>
      <c r="D43" s="68" t="s">
        <v>131</v>
      </c>
      <c r="E43" s="99">
        <v>2202160</v>
      </c>
      <c r="F43" s="99">
        <v>22500</v>
      </c>
      <c r="G43" s="99">
        <v>2179660</v>
      </c>
      <c r="H43" s="99">
        <f>Table1[[#This Row],[Applicants ARPA Funding Request]]</f>
        <v>2179660</v>
      </c>
      <c r="I43" s="100" t="s">
        <v>14</v>
      </c>
      <c r="J43" s="101"/>
      <c r="K43" s="3"/>
      <c r="L43" s="3"/>
      <c r="M43" s="3"/>
      <c r="N43" s="3"/>
      <c r="O43" s="3"/>
    </row>
    <row r="44" spans="1:15" ht="17.45" customHeight="1">
      <c r="A44" s="102">
        <v>82</v>
      </c>
      <c r="B44" s="102" t="s">
        <v>132</v>
      </c>
      <c r="C44" s="26" t="s">
        <v>133</v>
      </c>
      <c r="D44" s="26" t="s">
        <v>134</v>
      </c>
      <c r="E44" s="103">
        <v>5050500</v>
      </c>
      <c r="F44" s="103">
        <v>50500</v>
      </c>
      <c r="G44" s="103">
        <v>5000000</v>
      </c>
      <c r="H44" s="103">
        <f>125000000-SUM(H4:H43)</f>
        <v>3221946.2599999905</v>
      </c>
      <c r="I44" s="104" t="s">
        <v>135</v>
      </c>
      <c r="J44" s="101"/>
      <c r="K44" s="3"/>
      <c r="L44" s="3"/>
      <c r="M44" s="3"/>
      <c r="N44" s="3"/>
      <c r="O44" s="3"/>
    </row>
    <row r="45" spans="1:15" ht="17.45" customHeight="1">
      <c r="A45" s="105">
        <v>82</v>
      </c>
      <c r="B45" s="105" t="s">
        <v>136</v>
      </c>
      <c r="C45" s="31" t="s">
        <v>137</v>
      </c>
      <c r="D45" s="31" t="s">
        <v>138</v>
      </c>
      <c r="E45" s="106">
        <v>4403700</v>
      </c>
      <c r="F45" s="106">
        <v>50001</v>
      </c>
      <c r="G45" s="106">
        <v>4353700</v>
      </c>
      <c r="H45" s="106"/>
      <c r="I45" s="34" t="s">
        <v>139</v>
      </c>
      <c r="J45" s="101"/>
      <c r="K45" s="3"/>
      <c r="L45" s="3"/>
      <c r="M45" s="3"/>
      <c r="N45" s="3"/>
      <c r="O45" s="3"/>
    </row>
    <row r="46" spans="1:15" ht="17.45" customHeight="1">
      <c r="A46" s="105">
        <v>80</v>
      </c>
      <c r="B46" s="105" t="s">
        <v>140</v>
      </c>
      <c r="C46" s="31" t="s">
        <v>141</v>
      </c>
      <c r="D46" s="31" t="s">
        <v>142</v>
      </c>
      <c r="E46" s="106">
        <v>2416000</v>
      </c>
      <c r="F46" s="106">
        <v>1</v>
      </c>
      <c r="G46" s="106">
        <v>2415999</v>
      </c>
      <c r="H46" s="106"/>
      <c r="I46" s="34" t="s">
        <v>139</v>
      </c>
      <c r="J46" s="3"/>
      <c r="K46" s="3"/>
      <c r="L46" s="3"/>
      <c r="M46" s="3"/>
      <c r="N46" s="3"/>
      <c r="O46" s="3"/>
    </row>
    <row r="47" spans="1:15" ht="17.45" customHeight="1">
      <c r="A47" s="105">
        <v>80</v>
      </c>
      <c r="B47" s="105" t="s">
        <v>143</v>
      </c>
      <c r="C47" s="31" t="s">
        <v>144</v>
      </c>
      <c r="D47" s="31" t="s">
        <v>145</v>
      </c>
      <c r="E47" s="106">
        <v>1693000</v>
      </c>
      <c r="F47" s="106">
        <v>1</v>
      </c>
      <c r="G47" s="106">
        <v>1692999</v>
      </c>
      <c r="H47" s="106"/>
      <c r="I47" s="34" t="s">
        <v>139</v>
      </c>
      <c r="J47" s="3"/>
      <c r="K47" s="3"/>
      <c r="L47" s="3"/>
      <c r="M47" s="3"/>
      <c r="N47" s="3"/>
      <c r="O47" s="3"/>
    </row>
    <row r="48" spans="1:15" ht="17.45" customHeight="1">
      <c r="A48" s="105">
        <v>80</v>
      </c>
      <c r="B48" s="105" t="s">
        <v>146</v>
      </c>
      <c r="C48" s="31" t="s">
        <v>147</v>
      </c>
      <c r="D48" s="31" t="s">
        <v>148</v>
      </c>
      <c r="E48" s="106">
        <v>5002000</v>
      </c>
      <c r="F48" s="106">
        <v>2000</v>
      </c>
      <c r="G48" s="106">
        <v>5000000</v>
      </c>
      <c r="H48" s="106"/>
      <c r="I48" s="34" t="s">
        <v>139</v>
      </c>
      <c r="J48" s="3"/>
      <c r="K48" s="3"/>
      <c r="L48" s="3"/>
      <c r="M48" s="3"/>
      <c r="N48" s="3"/>
      <c r="O48" s="3"/>
    </row>
    <row r="49" spans="1:15" ht="17.45" customHeight="1">
      <c r="A49" s="105">
        <v>80</v>
      </c>
      <c r="B49" s="105" t="s">
        <v>149</v>
      </c>
      <c r="C49" s="31" t="s">
        <v>150</v>
      </c>
      <c r="D49" s="31" t="s">
        <v>151</v>
      </c>
      <c r="E49" s="106">
        <v>5000000</v>
      </c>
      <c r="F49" s="106">
        <v>2</v>
      </c>
      <c r="G49" s="106">
        <v>4999998</v>
      </c>
      <c r="H49" s="106"/>
      <c r="I49" s="34" t="s">
        <v>139</v>
      </c>
      <c r="J49" s="3"/>
      <c r="K49" s="3"/>
      <c r="L49" s="3"/>
      <c r="M49" s="3"/>
      <c r="N49" s="3"/>
      <c r="O49" s="3"/>
    </row>
    <row r="50" spans="1:15" ht="17.45" customHeight="1">
      <c r="A50" s="105">
        <v>78</v>
      </c>
      <c r="B50" s="105" t="s">
        <v>152</v>
      </c>
      <c r="C50" s="31" t="s">
        <v>153</v>
      </c>
      <c r="D50" s="31" t="s">
        <v>154</v>
      </c>
      <c r="E50" s="106">
        <v>2292804</v>
      </c>
      <c r="F50" s="106">
        <v>230000</v>
      </c>
      <c r="G50" s="106">
        <v>2062804</v>
      </c>
      <c r="H50" s="106"/>
      <c r="I50" s="34" t="s">
        <v>139</v>
      </c>
      <c r="J50" s="3"/>
      <c r="K50" s="3"/>
      <c r="L50" s="3"/>
      <c r="M50" s="3"/>
      <c r="N50" s="3"/>
      <c r="O50" s="3"/>
    </row>
    <row r="51" spans="1:15" ht="17.45" customHeight="1">
      <c r="A51" s="105">
        <v>77</v>
      </c>
      <c r="B51" s="105" t="s">
        <v>155</v>
      </c>
      <c r="C51" s="31" t="s">
        <v>156</v>
      </c>
      <c r="D51" s="31" t="s">
        <v>157</v>
      </c>
      <c r="E51" s="106">
        <v>150000</v>
      </c>
      <c r="F51" s="106">
        <v>1700</v>
      </c>
      <c r="G51" s="106">
        <v>148300</v>
      </c>
      <c r="H51" s="106"/>
      <c r="I51" s="34" t="s">
        <v>139</v>
      </c>
      <c r="J51" s="3"/>
      <c r="K51" s="3"/>
      <c r="L51" s="3"/>
      <c r="M51" s="3"/>
      <c r="N51" s="3"/>
      <c r="O51" s="3"/>
    </row>
    <row r="52" spans="1:15" ht="17.45" customHeight="1">
      <c r="A52" s="105">
        <v>77</v>
      </c>
      <c r="B52" s="105" t="s">
        <v>158</v>
      </c>
      <c r="C52" s="31" t="s">
        <v>159</v>
      </c>
      <c r="D52" s="31" t="s">
        <v>160</v>
      </c>
      <c r="E52" s="106">
        <v>482924</v>
      </c>
      <c r="F52" s="106">
        <v>40000</v>
      </c>
      <c r="G52" s="106">
        <v>442924</v>
      </c>
      <c r="H52" s="106"/>
      <c r="I52" s="34" t="s">
        <v>139</v>
      </c>
      <c r="J52" s="3"/>
      <c r="K52" s="3"/>
      <c r="L52" s="3"/>
      <c r="M52" s="3"/>
      <c r="N52" s="3"/>
      <c r="O52" s="3"/>
    </row>
    <row r="53" spans="1:15" ht="17.45" customHeight="1">
      <c r="A53" s="105">
        <v>77</v>
      </c>
      <c r="B53" s="105" t="s">
        <v>161</v>
      </c>
      <c r="C53" s="31" t="s">
        <v>162</v>
      </c>
      <c r="D53" s="31" t="s">
        <v>163</v>
      </c>
      <c r="E53" s="106">
        <v>2600000</v>
      </c>
      <c r="F53" s="106">
        <v>52000</v>
      </c>
      <c r="G53" s="106">
        <v>2548000</v>
      </c>
      <c r="H53" s="106"/>
      <c r="I53" s="34" t="s">
        <v>139</v>
      </c>
      <c r="J53" s="3"/>
      <c r="K53" s="3"/>
      <c r="L53" s="3"/>
      <c r="M53" s="3"/>
      <c r="N53" s="3"/>
      <c r="O53" s="3"/>
    </row>
    <row r="54" spans="1:15" ht="17.45" customHeight="1">
      <c r="A54" s="105">
        <v>77</v>
      </c>
      <c r="B54" s="105" t="s">
        <v>164</v>
      </c>
      <c r="C54" s="31" t="s">
        <v>165</v>
      </c>
      <c r="D54" s="31" t="s">
        <v>166</v>
      </c>
      <c r="E54" s="106">
        <v>6104725</v>
      </c>
      <c r="F54" s="106">
        <v>50001</v>
      </c>
      <c r="G54" s="106">
        <v>5000000</v>
      </c>
      <c r="H54" s="106"/>
      <c r="I54" s="34" t="s">
        <v>139</v>
      </c>
      <c r="J54" s="3"/>
      <c r="K54" s="3"/>
      <c r="L54" s="3"/>
      <c r="M54" s="3"/>
      <c r="N54" s="3"/>
      <c r="O54" s="3"/>
    </row>
    <row r="55" spans="1:15" ht="17.45" customHeight="1">
      <c r="A55" s="105">
        <v>77</v>
      </c>
      <c r="B55" s="105" t="s">
        <v>167</v>
      </c>
      <c r="C55" s="31" t="s">
        <v>168</v>
      </c>
      <c r="D55" s="31" t="s">
        <v>169</v>
      </c>
      <c r="E55" s="106">
        <v>3465000</v>
      </c>
      <c r="F55" s="106">
        <v>35000</v>
      </c>
      <c r="G55" s="106">
        <v>3430000</v>
      </c>
      <c r="H55" s="106"/>
      <c r="I55" s="34" t="s">
        <v>139</v>
      </c>
      <c r="J55" s="3"/>
      <c r="K55" s="3"/>
      <c r="L55" s="3"/>
      <c r="M55" s="3"/>
      <c r="N55" s="3"/>
      <c r="O55" s="3"/>
    </row>
    <row r="56" spans="1:15" ht="17.45" customHeight="1">
      <c r="A56" s="105">
        <v>77</v>
      </c>
      <c r="B56" s="105" t="s">
        <v>170</v>
      </c>
      <c r="C56" s="31" t="s">
        <v>171</v>
      </c>
      <c r="D56" s="31" t="s">
        <v>172</v>
      </c>
      <c r="E56" s="106">
        <v>2064970</v>
      </c>
      <c r="F56" s="106">
        <v>20650</v>
      </c>
      <c r="G56" s="106">
        <v>2044320</v>
      </c>
      <c r="H56" s="106"/>
      <c r="I56" s="34" t="s">
        <v>139</v>
      </c>
      <c r="J56" s="3"/>
      <c r="K56" s="3"/>
      <c r="L56" s="3"/>
      <c r="M56" s="3"/>
      <c r="N56" s="3"/>
      <c r="O56" s="3"/>
    </row>
    <row r="57" spans="1:15" ht="17.45" customHeight="1">
      <c r="A57" s="105">
        <v>77</v>
      </c>
      <c r="B57" s="105" t="s">
        <v>173</v>
      </c>
      <c r="C57" s="31" t="s">
        <v>174</v>
      </c>
      <c r="D57" s="31" t="s">
        <v>175</v>
      </c>
      <c r="E57" s="106">
        <v>854450</v>
      </c>
      <c r="F57" s="106">
        <v>9000</v>
      </c>
      <c r="G57" s="106">
        <v>836450</v>
      </c>
      <c r="H57" s="106"/>
      <c r="I57" s="34" t="s">
        <v>139</v>
      </c>
      <c r="J57" s="3"/>
      <c r="K57" s="3"/>
      <c r="L57" s="3"/>
      <c r="M57" s="3"/>
      <c r="N57" s="3"/>
      <c r="O57" s="3"/>
    </row>
    <row r="58" spans="1:15" ht="17.45" customHeight="1">
      <c r="A58" s="105">
        <v>77</v>
      </c>
      <c r="B58" s="105" t="s">
        <v>176</v>
      </c>
      <c r="C58" s="31" t="s">
        <v>177</v>
      </c>
      <c r="D58" s="31" t="s">
        <v>178</v>
      </c>
      <c r="E58" s="106">
        <v>2160000</v>
      </c>
      <c r="F58" s="106">
        <v>30000</v>
      </c>
      <c r="G58" s="106">
        <v>2130000</v>
      </c>
      <c r="H58" s="106"/>
      <c r="I58" s="34" t="s">
        <v>139</v>
      </c>
      <c r="J58" s="3"/>
      <c r="K58" s="3"/>
      <c r="L58" s="3"/>
      <c r="M58" s="3"/>
      <c r="N58" s="3"/>
      <c r="O58" s="3"/>
    </row>
    <row r="59" spans="1:15" ht="17.45" customHeight="1">
      <c r="A59" s="105">
        <v>77</v>
      </c>
      <c r="B59" s="105" t="s">
        <v>179</v>
      </c>
      <c r="C59" s="31" t="s">
        <v>180</v>
      </c>
      <c r="D59" s="31" t="s">
        <v>181</v>
      </c>
      <c r="E59" s="106">
        <v>1287200</v>
      </c>
      <c r="F59" s="106">
        <v>24740</v>
      </c>
      <c r="G59" s="106">
        <v>1262460</v>
      </c>
      <c r="H59" s="106"/>
      <c r="I59" s="34" t="s">
        <v>139</v>
      </c>
      <c r="J59" s="3"/>
      <c r="K59" s="3"/>
      <c r="L59" s="3"/>
      <c r="M59" s="3"/>
      <c r="N59" s="3"/>
      <c r="O59" s="3"/>
    </row>
    <row r="60" spans="1:15" ht="17.45" customHeight="1">
      <c r="A60" s="105">
        <v>77</v>
      </c>
      <c r="B60" s="105" t="s">
        <v>182</v>
      </c>
      <c r="C60" s="31" t="s">
        <v>183</v>
      </c>
      <c r="D60" s="31" t="s">
        <v>184</v>
      </c>
      <c r="E60" s="106">
        <v>5050500</v>
      </c>
      <c r="F60" s="106">
        <v>50500</v>
      </c>
      <c r="G60" s="106">
        <v>5000000</v>
      </c>
      <c r="H60" s="106"/>
      <c r="I60" s="34" t="s">
        <v>139</v>
      </c>
      <c r="J60" s="3"/>
      <c r="K60" s="3"/>
      <c r="L60" s="3"/>
      <c r="M60" s="3"/>
      <c r="N60" s="3"/>
      <c r="O60" s="3"/>
    </row>
    <row r="61" spans="1:15" ht="17.45" customHeight="1">
      <c r="A61" s="105">
        <v>77</v>
      </c>
      <c r="B61" s="105" t="s">
        <v>185</v>
      </c>
      <c r="C61" s="31" t="s">
        <v>186</v>
      </c>
      <c r="D61" s="31" t="s">
        <v>187</v>
      </c>
      <c r="E61" s="106">
        <v>2168430</v>
      </c>
      <c r="F61" s="106">
        <v>117540.1</v>
      </c>
      <c r="G61" s="106">
        <v>2050889.9</v>
      </c>
      <c r="H61" s="106"/>
      <c r="I61" s="34" t="s">
        <v>139</v>
      </c>
      <c r="J61" s="3"/>
      <c r="K61" s="3"/>
      <c r="L61" s="3"/>
      <c r="M61" s="3"/>
      <c r="N61" s="3"/>
      <c r="O61" s="3"/>
    </row>
    <row r="62" spans="1:15" ht="17.45" customHeight="1">
      <c r="A62" s="107">
        <v>75</v>
      </c>
      <c r="B62" s="108" t="s">
        <v>188</v>
      </c>
      <c r="C62" s="109" t="s">
        <v>189</v>
      </c>
      <c r="D62" s="109" t="s">
        <v>190</v>
      </c>
      <c r="E62" s="110">
        <v>475450</v>
      </c>
      <c r="F62" s="110">
        <v>40</v>
      </c>
      <c r="G62" s="110">
        <v>435450</v>
      </c>
      <c r="H62" s="110"/>
      <c r="I62" s="111" t="s">
        <v>191</v>
      </c>
      <c r="J62" s="3"/>
      <c r="K62" s="3"/>
      <c r="L62" s="3"/>
      <c r="M62" s="3"/>
      <c r="N62" s="3"/>
      <c r="O62" s="3"/>
    </row>
    <row r="63" spans="1:15" ht="17.45" customHeight="1">
      <c r="A63" s="107">
        <v>75</v>
      </c>
      <c r="B63" s="108" t="s">
        <v>192</v>
      </c>
      <c r="C63" s="109" t="s">
        <v>193</v>
      </c>
      <c r="D63" s="109" t="s">
        <v>194</v>
      </c>
      <c r="E63" s="110">
        <v>3215000</v>
      </c>
      <c r="F63" s="110">
        <v>750000</v>
      </c>
      <c r="G63" s="110">
        <v>2465000</v>
      </c>
      <c r="H63" s="110"/>
      <c r="I63" s="111" t="s">
        <v>191</v>
      </c>
      <c r="J63" s="3"/>
      <c r="K63" s="3"/>
      <c r="L63" s="3"/>
      <c r="M63" s="3"/>
      <c r="N63" s="3"/>
      <c r="O63" s="3"/>
    </row>
    <row r="64" spans="1:15" ht="17.45" customHeight="1">
      <c r="A64" s="107">
        <v>75</v>
      </c>
      <c r="B64" s="108" t="s">
        <v>195</v>
      </c>
      <c r="C64" s="109" t="s">
        <v>196</v>
      </c>
      <c r="D64" s="109" t="s">
        <v>197</v>
      </c>
      <c r="E64" s="110">
        <v>2371225</v>
      </c>
      <c r="F64" s="110">
        <v>1</v>
      </c>
      <c r="G64" s="110">
        <v>2371224</v>
      </c>
      <c r="H64" s="110"/>
      <c r="I64" s="111" t="s">
        <v>191</v>
      </c>
      <c r="J64" s="3"/>
      <c r="K64" s="3"/>
      <c r="L64" s="3"/>
      <c r="M64" s="3"/>
      <c r="N64" s="3"/>
      <c r="O64" s="3"/>
    </row>
    <row r="65" spans="1:15" ht="17.45" customHeight="1">
      <c r="A65" s="107">
        <v>75</v>
      </c>
      <c r="B65" s="108" t="s">
        <v>198</v>
      </c>
      <c r="C65" s="109" t="s">
        <v>199</v>
      </c>
      <c r="D65" s="109" t="s">
        <v>200</v>
      </c>
      <c r="E65" s="110">
        <v>3568000</v>
      </c>
      <c r="F65" s="110">
        <v>1</v>
      </c>
      <c r="G65" s="110">
        <v>5000000</v>
      </c>
      <c r="H65" s="110"/>
      <c r="I65" s="111" t="s">
        <v>191</v>
      </c>
      <c r="J65" s="3"/>
      <c r="K65" s="3"/>
      <c r="L65" s="3"/>
      <c r="M65" s="3"/>
      <c r="N65" s="3"/>
      <c r="O65" s="3"/>
    </row>
    <row r="66" spans="1:15" ht="17.45" customHeight="1">
      <c r="A66" s="107">
        <v>75</v>
      </c>
      <c r="B66" s="108" t="s">
        <v>201</v>
      </c>
      <c r="C66" s="109" t="s">
        <v>202</v>
      </c>
      <c r="D66" s="109" t="s">
        <v>203</v>
      </c>
      <c r="E66" s="110">
        <v>1024500</v>
      </c>
      <c r="F66" s="110">
        <v>1000</v>
      </c>
      <c r="G66" s="110">
        <v>1023500</v>
      </c>
      <c r="H66" s="110"/>
      <c r="I66" s="111" t="s">
        <v>191</v>
      </c>
      <c r="J66" s="3"/>
      <c r="K66" s="3"/>
      <c r="L66" s="3"/>
      <c r="M66" s="3"/>
      <c r="N66" s="3"/>
      <c r="O66" s="3"/>
    </row>
    <row r="67" spans="1:15" ht="17.45" customHeight="1">
      <c r="A67" s="107">
        <v>75</v>
      </c>
      <c r="B67" s="108" t="s">
        <v>204</v>
      </c>
      <c r="C67" s="109" t="s">
        <v>205</v>
      </c>
      <c r="D67" s="109" t="s">
        <v>206</v>
      </c>
      <c r="E67" s="110">
        <v>8863200</v>
      </c>
      <c r="F67" s="110">
        <v>1</v>
      </c>
      <c r="G67" s="110">
        <v>5000000</v>
      </c>
      <c r="H67" s="110"/>
      <c r="I67" s="111" t="s">
        <v>191</v>
      </c>
      <c r="J67" s="3"/>
      <c r="K67" s="3"/>
      <c r="L67" s="3"/>
      <c r="M67" s="3"/>
      <c r="N67" s="3"/>
      <c r="O67" s="3"/>
    </row>
    <row r="68" spans="1:15" ht="17.45" customHeight="1">
      <c r="A68" s="107">
        <v>75</v>
      </c>
      <c r="B68" s="108" t="s">
        <v>207</v>
      </c>
      <c r="C68" s="109" t="s">
        <v>208</v>
      </c>
      <c r="D68" s="109" t="s">
        <v>209</v>
      </c>
      <c r="E68" s="110">
        <v>2129000</v>
      </c>
      <c r="F68" s="110">
        <v>3000</v>
      </c>
      <c r="G68" s="110">
        <v>2126000</v>
      </c>
      <c r="H68" s="110"/>
      <c r="I68" s="111" t="s">
        <v>191</v>
      </c>
      <c r="J68" s="3"/>
      <c r="K68" s="3"/>
      <c r="L68" s="3"/>
      <c r="M68" s="3"/>
      <c r="N68" s="3"/>
      <c r="O68" s="3"/>
    </row>
    <row r="69" spans="1:15" ht="17.45" customHeight="1">
      <c r="A69" s="107">
        <v>75</v>
      </c>
      <c r="B69" s="108" t="s">
        <v>210</v>
      </c>
      <c r="C69" s="109" t="s">
        <v>211</v>
      </c>
      <c r="D69" s="109" t="s">
        <v>212</v>
      </c>
      <c r="E69" s="110">
        <v>5000001</v>
      </c>
      <c r="F69" s="110">
        <v>1</v>
      </c>
      <c r="G69" s="110">
        <v>5000000</v>
      </c>
      <c r="H69" s="110"/>
      <c r="I69" s="111" t="s">
        <v>191</v>
      </c>
      <c r="J69" s="3"/>
      <c r="K69" s="3"/>
      <c r="L69" s="3"/>
      <c r="M69" s="3"/>
      <c r="N69" s="3"/>
      <c r="O69" s="3"/>
    </row>
    <row r="70" spans="1:15" ht="17.45" customHeight="1">
      <c r="A70" s="107">
        <v>75</v>
      </c>
      <c r="B70" s="108" t="s">
        <v>213</v>
      </c>
      <c r="C70" s="109" t="s">
        <v>214</v>
      </c>
      <c r="D70" s="109" t="s">
        <v>215</v>
      </c>
      <c r="E70" s="110">
        <v>4030000</v>
      </c>
      <c r="F70" s="110">
        <v>846300</v>
      </c>
      <c r="G70" s="110">
        <v>3183700</v>
      </c>
      <c r="H70" s="110"/>
      <c r="I70" s="111" t="s">
        <v>191</v>
      </c>
      <c r="J70" s="3"/>
      <c r="K70" s="3"/>
      <c r="L70" s="3"/>
      <c r="M70" s="3"/>
      <c r="N70" s="3"/>
      <c r="O70" s="3"/>
    </row>
    <row r="71" spans="1:15" ht="17.45" customHeight="1">
      <c r="A71" s="107">
        <v>75</v>
      </c>
      <c r="B71" s="108" t="s">
        <v>216</v>
      </c>
      <c r="C71" s="109" t="s">
        <v>217</v>
      </c>
      <c r="D71" s="109" t="s">
        <v>218</v>
      </c>
      <c r="E71" s="110">
        <v>4641795.5</v>
      </c>
      <c r="F71" s="110">
        <v>974777.05</v>
      </c>
      <c r="G71" s="110">
        <v>3667018.45</v>
      </c>
      <c r="H71" s="110"/>
      <c r="I71" s="111" t="s">
        <v>191</v>
      </c>
      <c r="J71" s="3"/>
      <c r="K71" s="3"/>
      <c r="L71" s="3"/>
      <c r="M71" s="3"/>
      <c r="N71" s="3"/>
      <c r="O71" s="3"/>
    </row>
    <row r="72" spans="1:15" s="20" customFormat="1" ht="17.45" customHeight="1">
      <c r="A72" s="107">
        <v>73</v>
      </c>
      <c r="B72" s="108" t="s">
        <v>219</v>
      </c>
      <c r="C72" s="109" t="s">
        <v>220</v>
      </c>
      <c r="D72" s="109" t="s">
        <v>221</v>
      </c>
      <c r="E72" s="110">
        <v>3572187.5</v>
      </c>
      <c r="F72" s="110">
        <v>392940.63</v>
      </c>
      <c r="G72" s="110">
        <v>3179246.87</v>
      </c>
      <c r="H72" s="112"/>
      <c r="I72" s="111" t="s">
        <v>191</v>
      </c>
      <c r="J72" s="5"/>
      <c r="K72" s="5"/>
      <c r="L72" s="5"/>
      <c r="M72" s="5"/>
      <c r="N72" s="5"/>
      <c r="O72" s="5"/>
    </row>
    <row r="73" spans="1:15" ht="17.45" customHeight="1">
      <c r="A73" s="108">
        <v>73</v>
      </c>
      <c r="B73" s="108" t="s">
        <v>222</v>
      </c>
      <c r="C73" s="40" t="s">
        <v>223</v>
      </c>
      <c r="D73" s="40" t="s">
        <v>224</v>
      </c>
      <c r="E73" s="112">
        <v>2137000</v>
      </c>
      <c r="F73" s="112">
        <v>215840</v>
      </c>
      <c r="G73" s="112">
        <v>1921160</v>
      </c>
      <c r="H73" s="110"/>
      <c r="I73" s="111" t="s">
        <v>191</v>
      </c>
      <c r="J73" s="3"/>
      <c r="K73" s="3"/>
      <c r="L73" s="3"/>
      <c r="M73" s="3"/>
      <c r="N73" s="3"/>
      <c r="O73" s="3"/>
    </row>
    <row r="74" spans="1:15" ht="17.45" customHeight="1">
      <c r="A74" s="107">
        <v>72</v>
      </c>
      <c r="B74" s="108" t="s">
        <v>225</v>
      </c>
      <c r="C74" s="109" t="s">
        <v>226</v>
      </c>
      <c r="D74" s="109" t="s">
        <v>227</v>
      </c>
      <c r="E74" s="110">
        <v>4890432</v>
      </c>
      <c r="F74" s="110">
        <v>49000</v>
      </c>
      <c r="G74" s="110">
        <v>4841432</v>
      </c>
      <c r="H74" s="110"/>
      <c r="I74" s="111" t="s">
        <v>191</v>
      </c>
      <c r="J74" s="3"/>
      <c r="K74" s="3"/>
      <c r="L74" s="3"/>
      <c r="M74" s="3"/>
      <c r="N74" s="3"/>
      <c r="O74" s="3"/>
    </row>
    <row r="75" spans="1:15" ht="18" customHeight="1">
      <c r="A75" s="107">
        <v>72</v>
      </c>
      <c r="B75" s="108" t="s">
        <v>228</v>
      </c>
      <c r="C75" s="109" t="s">
        <v>229</v>
      </c>
      <c r="D75" s="109" t="s">
        <v>230</v>
      </c>
      <c r="E75" s="110">
        <v>82025.289999999994</v>
      </c>
      <c r="F75" s="110">
        <v>5001</v>
      </c>
      <c r="G75" s="110">
        <v>77024.289999999994</v>
      </c>
      <c r="H75" s="110"/>
      <c r="I75" s="111" t="s">
        <v>191</v>
      </c>
      <c r="J75" s="3"/>
      <c r="K75" s="3"/>
      <c r="L75" s="3"/>
      <c r="M75" s="3"/>
      <c r="N75" s="3"/>
      <c r="O75" s="3"/>
    </row>
    <row r="76" spans="1:15" ht="17.45" customHeight="1">
      <c r="A76" s="107">
        <v>72</v>
      </c>
      <c r="B76" s="108" t="s">
        <v>231</v>
      </c>
      <c r="C76" s="109" t="s">
        <v>232</v>
      </c>
      <c r="D76" s="109" t="s">
        <v>233</v>
      </c>
      <c r="E76" s="110">
        <v>5000000</v>
      </c>
      <c r="F76" s="110">
        <v>51000</v>
      </c>
      <c r="G76" s="110">
        <v>4949000</v>
      </c>
      <c r="H76" s="110"/>
      <c r="I76" s="111" t="s">
        <v>191</v>
      </c>
      <c r="J76" s="3"/>
      <c r="K76" s="3"/>
      <c r="L76" s="3"/>
      <c r="M76" s="3"/>
      <c r="N76" s="3"/>
      <c r="O76" s="3"/>
    </row>
    <row r="77" spans="1:15" ht="17.45" customHeight="1">
      <c r="A77" s="107">
        <v>72</v>
      </c>
      <c r="B77" s="108" t="s">
        <v>234</v>
      </c>
      <c r="C77" s="109" t="s">
        <v>235</v>
      </c>
      <c r="D77" s="109" t="s">
        <v>236</v>
      </c>
      <c r="E77" s="110">
        <v>5071900</v>
      </c>
      <c r="F77" s="110">
        <v>71900</v>
      </c>
      <c r="G77" s="110">
        <v>5000000</v>
      </c>
      <c r="H77" s="110"/>
      <c r="I77" s="111" t="s">
        <v>191</v>
      </c>
      <c r="J77" s="3"/>
      <c r="K77" s="3"/>
      <c r="L77" s="3"/>
      <c r="M77" s="3"/>
      <c r="N77" s="3"/>
      <c r="O77" s="3"/>
    </row>
    <row r="78" spans="1:15" ht="17.45" customHeight="1">
      <c r="A78" s="107">
        <v>72</v>
      </c>
      <c r="B78" s="108" t="s">
        <v>237</v>
      </c>
      <c r="C78" s="109" t="s">
        <v>238</v>
      </c>
      <c r="D78" s="109" t="s">
        <v>239</v>
      </c>
      <c r="E78" s="110">
        <v>2884002</v>
      </c>
      <c r="F78" s="110">
        <v>200000</v>
      </c>
      <c r="G78" s="110">
        <f>Table1[[#This Row],[Total Estimated Project Costs]]-Table1[[#This Row],[Applicants Local Cost Share]]</f>
        <v>2684002</v>
      </c>
      <c r="H78" s="110"/>
      <c r="I78" s="111" t="s">
        <v>191</v>
      </c>
      <c r="J78" s="3"/>
      <c r="K78" s="3"/>
      <c r="L78" s="3"/>
      <c r="M78" s="3"/>
      <c r="N78" s="3"/>
      <c r="O78" s="3"/>
    </row>
    <row r="79" spans="1:15" ht="17.45" customHeight="1">
      <c r="A79" s="107">
        <v>72</v>
      </c>
      <c r="B79" s="108" t="s">
        <v>240</v>
      </c>
      <c r="C79" s="109" t="s">
        <v>241</v>
      </c>
      <c r="D79" s="109" t="s">
        <v>242</v>
      </c>
      <c r="E79" s="110">
        <v>100000</v>
      </c>
      <c r="F79" s="110">
        <v>5000</v>
      </c>
      <c r="G79" s="110">
        <v>95000</v>
      </c>
      <c r="H79" s="110"/>
      <c r="I79" s="111" t="s">
        <v>191</v>
      </c>
      <c r="J79" s="3"/>
      <c r="K79" s="3"/>
      <c r="L79" s="3"/>
      <c r="M79" s="3"/>
      <c r="N79" s="3"/>
      <c r="O79" s="3"/>
    </row>
    <row r="80" spans="1:15" ht="17.45" customHeight="1">
      <c r="A80" s="107">
        <v>72</v>
      </c>
      <c r="B80" s="108" t="s">
        <v>243</v>
      </c>
      <c r="C80" s="109" t="s">
        <v>244</v>
      </c>
      <c r="D80" s="109" t="s">
        <v>245</v>
      </c>
      <c r="E80" s="110">
        <v>2233110</v>
      </c>
      <c r="F80" s="110">
        <v>24564.21</v>
      </c>
      <c r="G80" s="110">
        <v>2208545.79</v>
      </c>
      <c r="H80" s="110"/>
      <c r="I80" s="111" t="s">
        <v>191</v>
      </c>
      <c r="J80" s="3"/>
      <c r="K80" s="3"/>
      <c r="L80" s="3"/>
      <c r="M80" s="3"/>
      <c r="N80" s="3"/>
      <c r="O80" s="3"/>
    </row>
    <row r="81" spans="1:15" ht="17.45" customHeight="1">
      <c r="A81" s="107">
        <v>72</v>
      </c>
      <c r="B81" s="108" t="s">
        <v>246</v>
      </c>
      <c r="C81" s="109" t="s">
        <v>247</v>
      </c>
      <c r="D81" s="109" t="s">
        <v>248</v>
      </c>
      <c r="E81" s="110">
        <v>3615546</v>
      </c>
      <c r="F81" s="110">
        <v>36200</v>
      </c>
      <c r="G81" s="110">
        <v>3579346</v>
      </c>
      <c r="H81" s="110"/>
      <c r="I81" s="111" t="s">
        <v>191</v>
      </c>
      <c r="J81" s="3"/>
      <c r="K81" s="3"/>
      <c r="L81" s="3"/>
      <c r="M81" s="3"/>
      <c r="N81" s="3"/>
      <c r="O81" s="3"/>
    </row>
    <row r="82" spans="1:15" ht="17.45" customHeight="1">
      <c r="A82" s="107">
        <v>72</v>
      </c>
      <c r="B82" s="108" t="s">
        <v>249</v>
      </c>
      <c r="C82" s="109" t="s">
        <v>250</v>
      </c>
      <c r="D82" s="109" t="s">
        <v>251</v>
      </c>
      <c r="E82" s="110">
        <v>3486075</v>
      </c>
      <c r="F82" s="110">
        <v>40000</v>
      </c>
      <c r="G82" s="110">
        <f>Table1[[#This Row],[Total Estimated Project Costs]]-Table1[[#This Row],[Applicants Local Cost Share]]</f>
        <v>3446075</v>
      </c>
      <c r="H82" s="110"/>
      <c r="I82" s="111" t="s">
        <v>191</v>
      </c>
      <c r="J82" s="3"/>
      <c r="K82" s="3"/>
      <c r="L82" s="3"/>
      <c r="M82" s="3"/>
      <c r="N82" s="3"/>
      <c r="O82" s="3"/>
    </row>
    <row r="83" spans="1:15" ht="17.45" customHeight="1">
      <c r="A83" s="107">
        <v>70</v>
      </c>
      <c r="B83" s="108" t="s">
        <v>252</v>
      </c>
      <c r="C83" s="109" t="s">
        <v>253</v>
      </c>
      <c r="D83" s="109" t="s">
        <v>254</v>
      </c>
      <c r="E83" s="110">
        <v>1991972</v>
      </c>
      <c r="F83" s="110">
        <v>400000</v>
      </c>
      <c r="G83" s="110">
        <v>1591972</v>
      </c>
      <c r="H83" s="110"/>
      <c r="I83" s="111" t="s">
        <v>191</v>
      </c>
      <c r="J83" s="3"/>
      <c r="K83" s="3"/>
      <c r="L83" s="3"/>
      <c r="M83" s="3"/>
      <c r="N83" s="3"/>
      <c r="O83" s="3"/>
    </row>
    <row r="84" spans="1:15" ht="17.45" customHeight="1">
      <c r="A84" s="107">
        <v>70</v>
      </c>
      <c r="B84" s="108" t="s">
        <v>255</v>
      </c>
      <c r="C84" s="109" t="s">
        <v>256</v>
      </c>
      <c r="D84" s="109" t="s">
        <v>257</v>
      </c>
      <c r="E84" s="110">
        <v>165000</v>
      </c>
      <c r="F84" s="110">
        <v>33000</v>
      </c>
      <c r="G84" s="110">
        <v>132000</v>
      </c>
      <c r="H84" s="110"/>
      <c r="I84" s="111" t="s">
        <v>191</v>
      </c>
      <c r="J84" s="3"/>
      <c r="K84" s="3"/>
      <c r="L84" s="3"/>
      <c r="M84" s="3"/>
      <c r="N84" s="3"/>
      <c r="O84" s="3"/>
    </row>
    <row r="85" spans="1:15" ht="17.45" customHeight="1">
      <c r="A85" s="107">
        <v>70</v>
      </c>
      <c r="B85" s="108" t="s">
        <v>258</v>
      </c>
      <c r="C85" s="109" t="s">
        <v>259</v>
      </c>
      <c r="D85" s="109" t="s">
        <v>260</v>
      </c>
      <c r="E85" s="110">
        <v>2256061.5</v>
      </c>
      <c r="F85" s="110">
        <v>473772.92</v>
      </c>
      <c r="G85" s="110">
        <v>1782288.58</v>
      </c>
      <c r="H85" s="110"/>
      <c r="I85" s="111" t="s">
        <v>191</v>
      </c>
      <c r="J85" s="3"/>
      <c r="K85" s="3"/>
      <c r="L85" s="3"/>
      <c r="M85" s="3"/>
      <c r="N85" s="3"/>
      <c r="O85" s="3"/>
    </row>
    <row r="86" spans="1:15" ht="17.45" customHeight="1">
      <c r="A86" s="113">
        <v>70</v>
      </c>
      <c r="B86" s="108" t="s">
        <v>261</v>
      </c>
      <c r="C86" s="109" t="s">
        <v>262</v>
      </c>
      <c r="D86" s="109" t="s">
        <v>263</v>
      </c>
      <c r="E86" s="110">
        <v>171000</v>
      </c>
      <c r="F86" s="110">
        <v>1</v>
      </c>
      <c r="G86" s="110">
        <v>170999</v>
      </c>
      <c r="H86" s="110"/>
      <c r="I86" s="111" t="s">
        <v>191</v>
      </c>
      <c r="J86" s="3"/>
      <c r="K86" s="3"/>
      <c r="L86" s="3"/>
      <c r="M86" s="3"/>
      <c r="N86" s="3"/>
      <c r="O86" s="3"/>
    </row>
    <row r="87" spans="1:15" ht="17.45" customHeight="1">
      <c r="A87" s="107">
        <v>70</v>
      </c>
      <c r="B87" s="108" t="s">
        <v>264</v>
      </c>
      <c r="C87" s="109" t="s">
        <v>265</v>
      </c>
      <c r="D87" s="109" t="s">
        <v>266</v>
      </c>
      <c r="E87" s="110">
        <v>1831000</v>
      </c>
      <c r="F87" s="110">
        <v>400000</v>
      </c>
      <c r="G87" s="110">
        <v>1431000</v>
      </c>
      <c r="H87" s="110"/>
      <c r="I87" s="111" t="s">
        <v>191</v>
      </c>
      <c r="J87" s="3"/>
      <c r="K87" s="3"/>
      <c r="L87" s="3"/>
      <c r="M87" s="3"/>
      <c r="N87" s="3"/>
      <c r="O87" s="3"/>
    </row>
    <row r="88" spans="1:15" ht="17.45" customHeight="1">
      <c r="A88" s="107">
        <v>70</v>
      </c>
      <c r="B88" s="108" t="s">
        <v>267</v>
      </c>
      <c r="C88" s="109" t="s">
        <v>268</v>
      </c>
      <c r="D88" s="109" t="s">
        <v>269</v>
      </c>
      <c r="E88" s="110">
        <v>2902642</v>
      </c>
      <c r="F88" s="110">
        <v>710000</v>
      </c>
      <c r="G88" s="110">
        <v>2192642</v>
      </c>
      <c r="H88" s="110"/>
      <c r="I88" s="111" t="s">
        <v>191</v>
      </c>
      <c r="J88" s="3"/>
      <c r="K88" s="3"/>
      <c r="L88" s="3"/>
      <c r="M88" s="3"/>
      <c r="N88" s="3"/>
      <c r="O88" s="3"/>
    </row>
    <row r="89" spans="1:15" ht="17.45" customHeight="1">
      <c r="A89" s="107">
        <v>70</v>
      </c>
      <c r="B89" s="108" t="s">
        <v>270</v>
      </c>
      <c r="C89" s="109" t="s">
        <v>271</v>
      </c>
      <c r="D89" s="109" t="s">
        <v>272</v>
      </c>
      <c r="E89" s="110">
        <v>82453.55</v>
      </c>
      <c r="F89" s="110">
        <v>20613.38</v>
      </c>
      <c r="G89" s="110">
        <v>61840.17</v>
      </c>
      <c r="H89" s="110"/>
      <c r="I89" s="111" t="s">
        <v>191</v>
      </c>
      <c r="J89" s="3"/>
      <c r="K89" s="3"/>
      <c r="L89" s="3"/>
      <c r="M89" s="3"/>
      <c r="N89" s="3"/>
      <c r="O89" s="3"/>
    </row>
    <row r="90" spans="1:15" ht="17.45" customHeight="1">
      <c r="A90" s="107">
        <v>70</v>
      </c>
      <c r="B90" s="108" t="s">
        <v>273</v>
      </c>
      <c r="C90" s="109" t="s">
        <v>274</v>
      </c>
      <c r="D90" s="109" t="s">
        <v>275</v>
      </c>
      <c r="E90" s="110">
        <v>32355000</v>
      </c>
      <c r="F90" s="110">
        <v>1050000</v>
      </c>
      <c r="G90" s="110">
        <v>5000000</v>
      </c>
      <c r="H90" s="110"/>
      <c r="I90" s="111" t="s">
        <v>191</v>
      </c>
      <c r="J90" s="3"/>
      <c r="K90" s="3"/>
      <c r="L90" s="3"/>
      <c r="M90" s="3"/>
      <c r="N90" s="3"/>
      <c r="O90" s="3"/>
    </row>
    <row r="91" spans="1:15" ht="17.45" customHeight="1">
      <c r="A91" s="107">
        <v>70</v>
      </c>
      <c r="B91" s="108" t="s">
        <v>276</v>
      </c>
      <c r="C91" s="109" t="s">
        <v>277</v>
      </c>
      <c r="D91" s="109" t="s">
        <v>278</v>
      </c>
      <c r="E91" s="110">
        <v>279350</v>
      </c>
      <c r="F91" s="110">
        <v>57000</v>
      </c>
      <c r="G91" s="110">
        <v>222350</v>
      </c>
      <c r="H91" s="110"/>
      <c r="I91" s="111" t="s">
        <v>191</v>
      </c>
      <c r="J91" s="3"/>
      <c r="K91" s="3"/>
      <c r="L91" s="3"/>
      <c r="M91" s="3"/>
      <c r="N91" s="3"/>
      <c r="O91" s="3"/>
    </row>
    <row r="92" spans="1:15" ht="17.45" customHeight="1">
      <c r="A92" s="107">
        <v>70</v>
      </c>
      <c r="B92" s="108" t="s">
        <v>279</v>
      </c>
      <c r="C92" s="109" t="s">
        <v>280</v>
      </c>
      <c r="D92" s="109" t="s">
        <v>281</v>
      </c>
      <c r="E92" s="110">
        <v>6841325</v>
      </c>
      <c r="F92" s="110">
        <v>1841325</v>
      </c>
      <c r="G92" s="110">
        <v>5000000</v>
      </c>
      <c r="H92" s="110"/>
      <c r="I92" s="111" t="s">
        <v>191</v>
      </c>
      <c r="J92" s="3"/>
      <c r="K92" s="3"/>
      <c r="L92" s="3"/>
      <c r="M92" s="3"/>
      <c r="N92" s="3"/>
      <c r="O92" s="3"/>
    </row>
    <row r="93" spans="1:15" ht="17.45" customHeight="1">
      <c r="A93" s="107">
        <v>70</v>
      </c>
      <c r="B93" s="108" t="s">
        <v>282</v>
      </c>
      <c r="C93" s="109" t="s">
        <v>283</v>
      </c>
      <c r="D93" s="109" t="s">
        <v>284</v>
      </c>
      <c r="E93" s="110">
        <v>6910850</v>
      </c>
      <c r="F93" s="110">
        <v>1050000</v>
      </c>
      <c r="G93" s="110">
        <v>5860850</v>
      </c>
      <c r="H93" s="110"/>
      <c r="I93" s="111" t="s">
        <v>191</v>
      </c>
      <c r="J93" s="3"/>
      <c r="K93" s="3"/>
      <c r="L93" s="3"/>
      <c r="M93" s="3"/>
      <c r="N93" s="3"/>
      <c r="O93" s="3"/>
    </row>
    <row r="94" spans="1:15" ht="17.45" customHeight="1">
      <c r="A94" s="107">
        <v>68</v>
      </c>
      <c r="B94" s="108" t="s">
        <v>285</v>
      </c>
      <c r="C94" s="109" t="s">
        <v>286</v>
      </c>
      <c r="D94" s="109" t="s">
        <v>287</v>
      </c>
      <c r="E94" s="110">
        <v>2530000</v>
      </c>
      <c r="F94" s="110">
        <v>278300</v>
      </c>
      <c r="G94" s="110">
        <v>2251700</v>
      </c>
      <c r="H94" s="110"/>
      <c r="I94" s="111" t="s">
        <v>191</v>
      </c>
      <c r="J94" s="3"/>
      <c r="K94" s="3"/>
      <c r="L94" s="3"/>
      <c r="M94" s="3"/>
      <c r="N94" s="3"/>
      <c r="O94" s="3"/>
    </row>
    <row r="95" spans="1:15" ht="17.45" customHeight="1">
      <c r="A95" s="107">
        <v>68</v>
      </c>
      <c r="B95" s="108" t="s">
        <v>288</v>
      </c>
      <c r="C95" s="109" t="s">
        <v>289</v>
      </c>
      <c r="D95" s="109" t="s">
        <v>290</v>
      </c>
      <c r="E95" s="110">
        <v>6366200</v>
      </c>
      <c r="F95" s="110">
        <v>599577.4</v>
      </c>
      <c r="G95" s="110">
        <v>5000000</v>
      </c>
      <c r="H95" s="110"/>
      <c r="I95" s="111" t="s">
        <v>191</v>
      </c>
      <c r="J95" s="3"/>
      <c r="K95" s="3"/>
      <c r="L95" s="3"/>
      <c r="M95" s="3"/>
      <c r="N95" s="3"/>
      <c r="O95" s="3"/>
    </row>
    <row r="96" spans="1:15" ht="17.45" customHeight="1">
      <c r="A96" s="107">
        <v>67</v>
      </c>
      <c r="B96" s="108" t="s">
        <v>291</v>
      </c>
      <c r="C96" s="109" t="s">
        <v>292</v>
      </c>
      <c r="D96" s="109" t="s">
        <v>293</v>
      </c>
      <c r="E96" s="110">
        <v>2678768.85</v>
      </c>
      <c r="F96" s="110">
        <v>50001</v>
      </c>
      <c r="G96" s="110">
        <v>2625767.85</v>
      </c>
      <c r="H96" s="110"/>
      <c r="I96" s="111" t="s">
        <v>191</v>
      </c>
      <c r="J96" s="3"/>
      <c r="K96" s="3"/>
      <c r="L96" s="3"/>
      <c r="M96" s="3"/>
      <c r="N96" s="3"/>
      <c r="O96" s="3"/>
    </row>
    <row r="97" spans="1:15" ht="17.45" customHeight="1">
      <c r="A97" s="107">
        <v>67</v>
      </c>
      <c r="B97" s="108" t="s">
        <v>294</v>
      </c>
      <c r="C97" s="109" t="s">
        <v>295</v>
      </c>
      <c r="D97" s="109" t="s">
        <v>296</v>
      </c>
      <c r="E97" s="110">
        <v>4848000</v>
      </c>
      <c r="F97" s="110">
        <v>50000</v>
      </c>
      <c r="G97" s="110">
        <v>4798000</v>
      </c>
      <c r="H97" s="110"/>
      <c r="I97" s="111" t="s">
        <v>191</v>
      </c>
      <c r="J97" s="3"/>
      <c r="K97" s="3"/>
      <c r="L97" s="3"/>
      <c r="M97" s="3"/>
      <c r="N97" s="3"/>
      <c r="O97" s="3"/>
    </row>
    <row r="98" spans="1:15" ht="17.45" customHeight="1">
      <c r="A98" s="107">
        <v>67</v>
      </c>
      <c r="B98" s="108" t="s">
        <v>297</v>
      </c>
      <c r="C98" s="109" t="s">
        <v>298</v>
      </c>
      <c r="D98" s="109" t="s">
        <v>299</v>
      </c>
      <c r="E98" s="110">
        <v>4467900</v>
      </c>
      <c r="F98" s="110">
        <v>44680</v>
      </c>
      <c r="G98" s="110">
        <v>4423220</v>
      </c>
      <c r="H98" s="110"/>
      <c r="I98" s="111" t="s">
        <v>191</v>
      </c>
      <c r="J98" s="3"/>
      <c r="K98" s="3"/>
      <c r="L98" s="3"/>
      <c r="M98" s="3"/>
      <c r="N98" s="3"/>
      <c r="O98" s="3"/>
    </row>
    <row r="99" spans="1:15" ht="17.45" customHeight="1">
      <c r="A99" s="107">
        <v>67</v>
      </c>
      <c r="B99" s="108" t="s">
        <v>300</v>
      </c>
      <c r="C99" s="109" t="s">
        <v>301</v>
      </c>
      <c r="D99" s="109" t="s">
        <v>302</v>
      </c>
      <c r="E99" s="110">
        <v>949800</v>
      </c>
      <c r="F99" s="110">
        <v>9500</v>
      </c>
      <c r="G99" s="110">
        <v>940300</v>
      </c>
      <c r="H99" s="110"/>
      <c r="I99" s="111" t="s">
        <v>191</v>
      </c>
      <c r="J99" s="3"/>
      <c r="K99" s="3"/>
      <c r="L99" s="3"/>
      <c r="M99" s="3"/>
      <c r="N99" s="3"/>
      <c r="O99" s="3"/>
    </row>
    <row r="100" spans="1:15" ht="17.45" customHeight="1">
      <c r="A100" s="107">
        <v>67</v>
      </c>
      <c r="B100" s="108" t="s">
        <v>303</v>
      </c>
      <c r="C100" s="109" t="s">
        <v>304</v>
      </c>
      <c r="D100" s="109" t="s">
        <v>305</v>
      </c>
      <c r="E100" s="110">
        <v>1089700</v>
      </c>
      <c r="F100" s="110">
        <v>20000</v>
      </c>
      <c r="G100" s="110">
        <v>1069700</v>
      </c>
      <c r="H100" s="110"/>
      <c r="I100" s="111" t="s">
        <v>191</v>
      </c>
      <c r="J100" s="3"/>
      <c r="K100" s="3"/>
      <c r="L100" s="3"/>
      <c r="M100" s="3"/>
      <c r="N100" s="3"/>
      <c r="O100" s="3"/>
    </row>
    <row r="101" spans="1:15" ht="17.45" customHeight="1">
      <c r="A101" s="107">
        <v>67</v>
      </c>
      <c r="B101" s="108" t="s">
        <v>306</v>
      </c>
      <c r="C101" s="109" t="s">
        <v>307</v>
      </c>
      <c r="D101" s="109" t="s">
        <v>308</v>
      </c>
      <c r="E101" s="110">
        <v>3330000</v>
      </c>
      <c r="F101" s="110">
        <v>60000</v>
      </c>
      <c r="G101" s="110">
        <v>3270000</v>
      </c>
      <c r="H101" s="110"/>
      <c r="I101" s="111" t="s">
        <v>191</v>
      </c>
      <c r="J101" s="3"/>
      <c r="K101" s="3"/>
      <c r="L101" s="3"/>
      <c r="M101" s="3"/>
      <c r="N101" s="3"/>
      <c r="O101" s="3"/>
    </row>
    <row r="102" spans="1:15" ht="17.45" customHeight="1">
      <c r="A102" s="107">
        <v>65</v>
      </c>
      <c r="B102" s="108" t="s">
        <v>309</v>
      </c>
      <c r="C102" s="109" t="s">
        <v>310</v>
      </c>
      <c r="D102" s="109" t="s">
        <v>311</v>
      </c>
      <c r="E102" s="110">
        <v>6329114</v>
      </c>
      <c r="F102" s="110">
        <v>1329114</v>
      </c>
      <c r="G102" s="110">
        <v>5000000</v>
      </c>
      <c r="H102" s="110"/>
      <c r="I102" s="111" t="s">
        <v>191</v>
      </c>
      <c r="J102" s="3"/>
      <c r="K102" s="3"/>
      <c r="L102" s="3"/>
      <c r="M102" s="3"/>
      <c r="N102" s="3"/>
      <c r="O102" s="3"/>
    </row>
    <row r="103" spans="1:15" ht="17.45" customHeight="1">
      <c r="A103" s="107">
        <v>65</v>
      </c>
      <c r="B103" s="108" t="s">
        <v>312</v>
      </c>
      <c r="C103" s="109" t="s">
        <v>313</v>
      </c>
      <c r="D103" s="109" t="s">
        <v>314</v>
      </c>
      <c r="E103" s="110">
        <v>772735</v>
      </c>
      <c r="F103" s="110">
        <v>162275</v>
      </c>
      <c r="G103" s="110">
        <v>610460</v>
      </c>
      <c r="H103" s="110"/>
      <c r="I103" s="111" t="s">
        <v>191</v>
      </c>
      <c r="J103" s="3"/>
      <c r="K103" s="3"/>
      <c r="L103" s="3"/>
      <c r="M103" s="3"/>
      <c r="N103" s="3"/>
      <c r="O103" s="3"/>
    </row>
    <row r="104" spans="1:15" ht="17.45" customHeight="1">
      <c r="A104" s="107">
        <v>65</v>
      </c>
      <c r="B104" s="108" t="s">
        <v>315</v>
      </c>
      <c r="C104" s="109" t="s">
        <v>316</v>
      </c>
      <c r="D104" s="109" t="s">
        <v>317</v>
      </c>
      <c r="E104" s="110">
        <v>1121000</v>
      </c>
      <c r="F104" s="110">
        <v>1</v>
      </c>
      <c r="G104" s="110">
        <v>1120999</v>
      </c>
      <c r="H104" s="110"/>
      <c r="I104" s="111" t="s">
        <v>191</v>
      </c>
      <c r="J104" s="3"/>
      <c r="K104" s="3"/>
      <c r="L104" s="3"/>
      <c r="M104" s="3"/>
      <c r="N104" s="3"/>
      <c r="O104" s="3"/>
    </row>
    <row r="105" spans="1:15" ht="17.45" customHeight="1">
      <c r="A105" s="107">
        <v>65</v>
      </c>
      <c r="B105" s="108" t="s">
        <v>318</v>
      </c>
      <c r="C105" s="109" t="s">
        <v>319</v>
      </c>
      <c r="D105" s="109" t="s">
        <v>320</v>
      </c>
      <c r="E105" s="110">
        <v>87569.98</v>
      </c>
      <c r="F105" s="110">
        <v>17600</v>
      </c>
      <c r="G105" s="110">
        <v>69969.98</v>
      </c>
      <c r="H105" s="110"/>
      <c r="I105" s="111" t="s">
        <v>191</v>
      </c>
      <c r="J105" s="3"/>
      <c r="K105" s="3"/>
      <c r="L105" s="3"/>
      <c r="M105" s="3"/>
      <c r="N105" s="3"/>
      <c r="O105" s="3"/>
    </row>
    <row r="106" spans="1:15" ht="17.45" customHeight="1">
      <c r="A106" s="107">
        <v>65</v>
      </c>
      <c r="B106" s="108" t="s">
        <v>321</v>
      </c>
      <c r="C106" s="109" t="s">
        <v>322</v>
      </c>
      <c r="D106" s="109" t="s">
        <v>323</v>
      </c>
      <c r="E106" s="110">
        <v>166320</v>
      </c>
      <c r="F106" s="110">
        <v>76500</v>
      </c>
      <c r="G106" s="110">
        <v>89820</v>
      </c>
      <c r="H106" s="110"/>
      <c r="I106" s="111" t="s">
        <v>191</v>
      </c>
      <c r="J106" s="3"/>
      <c r="K106" s="3"/>
      <c r="L106" s="3"/>
      <c r="M106" s="3"/>
      <c r="N106" s="3"/>
      <c r="O106" s="3"/>
    </row>
    <row r="107" spans="1:15" ht="17.45" customHeight="1">
      <c r="A107" s="107">
        <v>65</v>
      </c>
      <c r="B107" s="108" t="s">
        <v>324</v>
      </c>
      <c r="C107" s="109" t="s">
        <v>325</v>
      </c>
      <c r="D107" s="109" t="s">
        <v>326</v>
      </c>
      <c r="E107" s="110">
        <v>863000</v>
      </c>
      <c r="F107" s="110">
        <v>181230</v>
      </c>
      <c r="G107" s="110">
        <v>681770</v>
      </c>
      <c r="H107" s="110"/>
      <c r="I107" s="111" t="s">
        <v>191</v>
      </c>
      <c r="J107" s="3"/>
      <c r="K107" s="3"/>
      <c r="L107" s="3"/>
      <c r="M107" s="3"/>
      <c r="N107" s="3"/>
      <c r="O107" s="3"/>
    </row>
    <row r="108" spans="1:15" ht="17.45" customHeight="1">
      <c r="A108" s="107">
        <v>65</v>
      </c>
      <c r="B108" s="108" t="s">
        <v>327</v>
      </c>
      <c r="C108" s="109" t="s">
        <v>328</v>
      </c>
      <c r="D108" s="109" t="s">
        <v>329</v>
      </c>
      <c r="E108" s="110">
        <v>72000</v>
      </c>
      <c r="F108" s="110">
        <v>1</v>
      </c>
      <c r="G108" s="110">
        <v>71999</v>
      </c>
      <c r="H108" s="110"/>
      <c r="I108" s="111" t="s">
        <v>191</v>
      </c>
      <c r="J108" s="3"/>
      <c r="K108" s="3"/>
      <c r="L108" s="3"/>
      <c r="M108" s="3"/>
      <c r="N108" s="3"/>
      <c r="O108" s="3"/>
    </row>
    <row r="109" spans="1:15" ht="17.45" customHeight="1">
      <c r="A109" s="107">
        <v>65</v>
      </c>
      <c r="B109" s="108" t="s">
        <v>330</v>
      </c>
      <c r="C109" s="109" t="s">
        <v>331</v>
      </c>
      <c r="D109" s="109" t="s">
        <v>332</v>
      </c>
      <c r="E109" s="110">
        <v>2881324.75</v>
      </c>
      <c r="F109" s="110">
        <v>605078</v>
      </c>
      <c r="G109" s="110">
        <v>2276246.75</v>
      </c>
      <c r="H109" s="110"/>
      <c r="I109" s="111" t="s">
        <v>191</v>
      </c>
      <c r="J109" s="3"/>
      <c r="K109" s="3"/>
      <c r="L109" s="3"/>
      <c r="M109" s="3"/>
      <c r="N109" s="3"/>
      <c r="O109" s="3"/>
    </row>
    <row r="110" spans="1:15" ht="17.45" customHeight="1">
      <c r="A110" s="107">
        <v>65</v>
      </c>
      <c r="B110" s="108" t="s">
        <v>333</v>
      </c>
      <c r="C110" s="109" t="s">
        <v>334</v>
      </c>
      <c r="D110" s="109" t="s">
        <v>335</v>
      </c>
      <c r="E110" s="110">
        <v>560755</v>
      </c>
      <c r="F110" s="110">
        <v>168226.5</v>
      </c>
      <c r="G110" s="110">
        <v>392528.5</v>
      </c>
      <c r="H110" s="110"/>
      <c r="I110" s="111" t="s">
        <v>191</v>
      </c>
      <c r="J110" s="3"/>
      <c r="K110" s="3"/>
      <c r="L110" s="3"/>
      <c r="M110" s="3"/>
      <c r="N110" s="3"/>
      <c r="O110" s="3"/>
    </row>
    <row r="111" spans="1:15" ht="17.45" customHeight="1">
      <c r="A111" s="107">
        <v>65</v>
      </c>
      <c r="B111" s="108" t="s">
        <v>336</v>
      </c>
      <c r="C111" s="109" t="s">
        <v>337</v>
      </c>
      <c r="D111" s="109" t="s">
        <v>338</v>
      </c>
      <c r="E111" s="110">
        <v>822292</v>
      </c>
      <c r="F111" s="110">
        <v>164458.4</v>
      </c>
      <c r="G111" s="110">
        <v>657833.6</v>
      </c>
      <c r="H111" s="110"/>
      <c r="I111" s="111" t="s">
        <v>191</v>
      </c>
      <c r="J111" s="3"/>
      <c r="K111" s="3"/>
      <c r="L111" s="3"/>
      <c r="M111" s="3"/>
      <c r="N111" s="3"/>
      <c r="O111" s="3"/>
    </row>
    <row r="112" spans="1:15" ht="17.45" customHeight="1">
      <c r="A112" s="107">
        <v>65</v>
      </c>
      <c r="B112" s="108" t="s">
        <v>339</v>
      </c>
      <c r="C112" s="109" t="s">
        <v>340</v>
      </c>
      <c r="D112" s="109" t="s">
        <v>341</v>
      </c>
      <c r="E112" s="110">
        <v>19763000</v>
      </c>
      <c r="F112" s="110">
        <v>1250000</v>
      </c>
      <c r="G112" s="110">
        <v>5000000</v>
      </c>
      <c r="H112" s="110"/>
      <c r="I112" s="111" t="s">
        <v>191</v>
      </c>
      <c r="J112" s="3"/>
      <c r="K112" s="3"/>
      <c r="L112" s="3"/>
      <c r="M112" s="3"/>
      <c r="N112" s="3"/>
      <c r="O112" s="3"/>
    </row>
    <row r="113" spans="1:15" ht="17.45" customHeight="1">
      <c r="A113" s="107">
        <v>65</v>
      </c>
      <c r="B113" s="108" t="s">
        <v>342</v>
      </c>
      <c r="C113" s="109" t="s">
        <v>343</v>
      </c>
      <c r="D113" s="109" t="s">
        <v>344</v>
      </c>
      <c r="E113" s="110">
        <v>749953.8</v>
      </c>
      <c r="F113" s="110">
        <v>150000</v>
      </c>
      <c r="G113" s="110">
        <v>599953.80000000005</v>
      </c>
      <c r="H113" s="110"/>
      <c r="I113" s="111" t="s">
        <v>191</v>
      </c>
      <c r="J113" s="3"/>
      <c r="K113" s="3"/>
      <c r="L113" s="3"/>
      <c r="M113" s="3"/>
      <c r="N113" s="3"/>
      <c r="O113" s="3"/>
    </row>
    <row r="114" spans="1:15" ht="17.45" customHeight="1">
      <c r="A114" s="107">
        <v>65</v>
      </c>
      <c r="B114" s="108" t="s">
        <v>345</v>
      </c>
      <c r="C114" s="109" t="s">
        <v>346</v>
      </c>
      <c r="D114" s="109" t="s">
        <v>347</v>
      </c>
      <c r="E114" s="110">
        <v>4179000</v>
      </c>
      <c r="F114" s="110">
        <v>835800</v>
      </c>
      <c r="G114" s="110">
        <v>3343200</v>
      </c>
      <c r="H114" s="110"/>
      <c r="I114" s="111" t="s">
        <v>191</v>
      </c>
      <c r="J114" s="3"/>
      <c r="K114" s="3"/>
      <c r="L114" s="3"/>
      <c r="M114" s="3"/>
      <c r="N114" s="3"/>
      <c r="O114" s="3"/>
    </row>
    <row r="115" spans="1:15" ht="17.45" customHeight="1">
      <c r="A115" s="107">
        <v>65</v>
      </c>
      <c r="B115" s="108" t="s">
        <v>348</v>
      </c>
      <c r="C115" s="109" t="s">
        <v>349</v>
      </c>
      <c r="D115" s="109" t="s">
        <v>350</v>
      </c>
      <c r="E115" s="110">
        <v>11220000</v>
      </c>
      <c r="F115" s="110">
        <v>1000001</v>
      </c>
      <c r="G115" s="110">
        <v>5000000</v>
      </c>
      <c r="H115" s="110"/>
      <c r="I115" s="111" t="s">
        <v>191</v>
      </c>
      <c r="J115" s="3"/>
      <c r="K115" s="3"/>
      <c r="L115" s="3"/>
      <c r="M115" s="3"/>
      <c r="N115" s="3"/>
      <c r="O115" s="3"/>
    </row>
    <row r="116" spans="1:15" ht="17.45" customHeight="1">
      <c r="A116" s="107">
        <v>62</v>
      </c>
      <c r="B116" s="108" t="s">
        <v>351</v>
      </c>
      <c r="C116" s="109" t="s">
        <v>352</v>
      </c>
      <c r="D116" s="109" t="s">
        <v>353</v>
      </c>
      <c r="E116" s="110">
        <v>2491190</v>
      </c>
      <c r="F116" s="110">
        <v>50000</v>
      </c>
      <c r="G116" s="110">
        <v>2441190</v>
      </c>
      <c r="H116" s="110"/>
      <c r="I116" s="111" t="s">
        <v>191</v>
      </c>
      <c r="J116" s="3"/>
      <c r="K116" s="3"/>
      <c r="L116" s="3"/>
      <c r="M116" s="3"/>
      <c r="N116" s="3"/>
      <c r="O116" s="3"/>
    </row>
    <row r="117" spans="1:15" ht="17.45" customHeight="1">
      <c r="A117" s="107">
        <v>62</v>
      </c>
      <c r="B117" s="108" t="s">
        <v>354</v>
      </c>
      <c r="C117" s="109" t="s">
        <v>355</v>
      </c>
      <c r="D117" s="109" t="s">
        <v>356</v>
      </c>
      <c r="E117" s="110">
        <v>5035594</v>
      </c>
      <c r="F117" s="110">
        <v>56000</v>
      </c>
      <c r="G117" s="110">
        <v>4979594</v>
      </c>
      <c r="H117" s="110"/>
      <c r="I117" s="111" t="s">
        <v>191</v>
      </c>
      <c r="J117" s="3"/>
      <c r="K117" s="3"/>
      <c r="L117" s="3"/>
      <c r="M117" s="3"/>
      <c r="N117" s="3"/>
      <c r="O117" s="3"/>
    </row>
    <row r="118" spans="1:15" ht="17.45" customHeight="1">
      <c r="A118" s="107">
        <v>62</v>
      </c>
      <c r="B118" s="108" t="s">
        <v>357</v>
      </c>
      <c r="C118" s="109" t="s">
        <v>358</v>
      </c>
      <c r="D118" s="109" t="s">
        <v>359</v>
      </c>
      <c r="E118" s="110">
        <v>3606100</v>
      </c>
      <c r="F118" s="110">
        <v>43313</v>
      </c>
      <c r="G118" s="110">
        <v>3562787</v>
      </c>
      <c r="H118" s="110"/>
      <c r="I118" s="111" t="s">
        <v>191</v>
      </c>
      <c r="J118" s="3"/>
      <c r="K118" s="3"/>
      <c r="L118" s="3"/>
      <c r="M118" s="3"/>
      <c r="N118" s="3"/>
      <c r="O118" s="3"/>
    </row>
    <row r="119" spans="1:15" ht="17.45" customHeight="1">
      <c r="A119" s="107">
        <v>62</v>
      </c>
      <c r="B119" s="108" t="s">
        <v>360</v>
      </c>
      <c r="C119" s="109" t="s">
        <v>361</v>
      </c>
      <c r="D119" s="109" t="s">
        <v>362</v>
      </c>
      <c r="E119" s="110">
        <v>3300000</v>
      </c>
      <c r="F119" s="110">
        <v>33000</v>
      </c>
      <c r="G119" s="110">
        <v>3267000</v>
      </c>
      <c r="H119" s="110"/>
      <c r="I119" s="111" t="s">
        <v>191</v>
      </c>
      <c r="J119" s="3"/>
      <c r="K119" s="3"/>
      <c r="L119" s="3"/>
      <c r="M119" s="3"/>
      <c r="N119" s="3"/>
      <c r="O119" s="3"/>
    </row>
    <row r="120" spans="1:15" ht="17.45" customHeight="1">
      <c r="A120" s="107">
        <v>62</v>
      </c>
      <c r="B120" s="108" t="s">
        <v>363</v>
      </c>
      <c r="C120" s="109" t="s">
        <v>364</v>
      </c>
      <c r="D120" s="109" t="s">
        <v>365</v>
      </c>
      <c r="E120" s="110">
        <v>3555690</v>
      </c>
      <c r="F120" s="110">
        <v>35800</v>
      </c>
      <c r="G120" s="110">
        <v>3519890</v>
      </c>
      <c r="H120" s="110"/>
      <c r="I120" s="111" t="s">
        <v>191</v>
      </c>
      <c r="J120" s="3"/>
      <c r="K120" s="3"/>
      <c r="L120" s="3"/>
      <c r="M120" s="3"/>
      <c r="N120" s="3"/>
      <c r="O120" s="3"/>
    </row>
    <row r="121" spans="1:15" ht="17.45" customHeight="1">
      <c r="A121" s="107">
        <v>60</v>
      </c>
      <c r="B121" s="108" t="s">
        <v>366</v>
      </c>
      <c r="C121" s="109" t="s">
        <v>367</v>
      </c>
      <c r="D121" s="109" t="s">
        <v>368</v>
      </c>
      <c r="E121" s="110">
        <v>46624.6</v>
      </c>
      <c r="F121" s="110">
        <v>10000</v>
      </c>
      <c r="G121" s="110">
        <v>36624.6</v>
      </c>
      <c r="H121" s="110"/>
      <c r="I121" s="111" t="s">
        <v>191</v>
      </c>
      <c r="J121" s="3"/>
      <c r="K121" s="3"/>
      <c r="L121" s="3"/>
      <c r="M121" s="3"/>
      <c r="N121" s="3"/>
      <c r="O121" s="3"/>
    </row>
    <row r="122" spans="1:15" ht="17.45" customHeight="1">
      <c r="A122" s="107">
        <v>60</v>
      </c>
      <c r="B122" s="108" t="s">
        <v>369</v>
      </c>
      <c r="C122" s="109" t="s">
        <v>370</v>
      </c>
      <c r="D122" s="109" t="s">
        <v>371</v>
      </c>
      <c r="E122" s="110">
        <v>244365</v>
      </c>
      <c r="F122" s="110">
        <v>1</v>
      </c>
      <c r="G122" s="110">
        <v>244364</v>
      </c>
      <c r="H122" s="110"/>
      <c r="I122" s="111" t="s">
        <v>191</v>
      </c>
      <c r="J122" s="3"/>
      <c r="K122" s="3"/>
      <c r="L122" s="3"/>
      <c r="M122" s="3"/>
      <c r="N122" s="3"/>
      <c r="O122" s="3"/>
    </row>
    <row r="123" spans="1:15" ht="17.45" customHeight="1">
      <c r="A123" s="107">
        <v>60</v>
      </c>
      <c r="B123" s="108" t="s">
        <v>372</v>
      </c>
      <c r="C123" s="109" t="s">
        <v>373</v>
      </c>
      <c r="D123" s="109" t="s">
        <v>374</v>
      </c>
      <c r="E123" s="110">
        <v>435600</v>
      </c>
      <c r="F123" s="110">
        <v>79200</v>
      </c>
      <c r="G123" s="110">
        <v>356400</v>
      </c>
      <c r="H123" s="110"/>
      <c r="I123" s="111" t="s">
        <v>191</v>
      </c>
      <c r="J123" s="3"/>
      <c r="K123" s="3"/>
      <c r="L123" s="3"/>
      <c r="M123" s="3"/>
      <c r="N123" s="3"/>
      <c r="O123" s="3"/>
    </row>
    <row r="124" spans="1:15" ht="17.45" customHeight="1">
      <c r="A124" s="107">
        <v>60</v>
      </c>
      <c r="B124" s="108" t="s">
        <v>375</v>
      </c>
      <c r="C124" s="109" t="s">
        <v>376</v>
      </c>
      <c r="D124" s="109" t="s">
        <v>377</v>
      </c>
      <c r="E124" s="110">
        <v>343500</v>
      </c>
      <c r="F124" s="110">
        <v>1</v>
      </c>
      <c r="G124" s="110">
        <v>343499</v>
      </c>
      <c r="H124" s="110"/>
      <c r="I124" s="111" t="s">
        <v>191</v>
      </c>
      <c r="J124" s="3"/>
      <c r="K124" s="3"/>
      <c r="L124" s="3"/>
      <c r="M124" s="3"/>
      <c r="N124" s="3"/>
      <c r="O124" s="3"/>
    </row>
    <row r="125" spans="1:15" ht="17.45" customHeight="1">
      <c r="A125" s="107">
        <v>60</v>
      </c>
      <c r="B125" s="108" t="s">
        <v>378</v>
      </c>
      <c r="C125" s="109" t="s">
        <v>379</v>
      </c>
      <c r="D125" s="109" t="s">
        <v>380</v>
      </c>
      <c r="E125" s="110">
        <v>5983547</v>
      </c>
      <c r="F125" s="110">
        <v>1200000</v>
      </c>
      <c r="G125" s="110">
        <v>4783547</v>
      </c>
      <c r="H125" s="110"/>
      <c r="I125" s="111" t="s">
        <v>191</v>
      </c>
      <c r="J125" s="3"/>
      <c r="K125" s="3"/>
      <c r="L125" s="3"/>
      <c r="M125" s="3"/>
      <c r="N125" s="3"/>
      <c r="O125" s="3"/>
    </row>
    <row r="126" spans="1:15" ht="17.45" customHeight="1">
      <c r="A126" s="107">
        <v>60</v>
      </c>
      <c r="B126" s="108" t="s">
        <v>381</v>
      </c>
      <c r="C126" s="109" t="s">
        <v>382</v>
      </c>
      <c r="D126" s="109" t="s">
        <v>383</v>
      </c>
      <c r="E126" s="110">
        <v>6106000</v>
      </c>
      <c r="F126" s="110">
        <v>1106000</v>
      </c>
      <c r="G126" s="110">
        <v>5000000</v>
      </c>
      <c r="H126" s="110"/>
      <c r="I126" s="111" t="s">
        <v>191</v>
      </c>
      <c r="J126" s="3"/>
      <c r="K126" s="3"/>
      <c r="L126" s="3"/>
      <c r="M126" s="3"/>
      <c r="N126" s="3"/>
      <c r="O126" s="3"/>
    </row>
    <row r="127" spans="1:15" ht="17.45" customHeight="1">
      <c r="A127" s="107">
        <v>60</v>
      </c>
      <c r="B127" s="108" t="s">
        <v>384</v>
      </c>
      <c r="C127" s="109" t="s">
        <v>385</v>
      </c>
      <c r="D127" s="109" t="s">
        <v>386</v>
      </c>
      <c r="E127" s="110">
        <v>6249100</v>
      </c>
      <c r="F127" s="110">
        <v>1249820</v>
      </c>
      <c r="G127" s="110">
        <v>4999280</v>
      </c>
      <c r="H127" s="110"/>
      <c r="I127" s="111" t="s">
        <v>191</v>
      </c>
      <c r="J127" s="3"/>
      <c r="K127" s="3"/>
      <c r="L127" s="3"/>
      <c r="M127" s="3"/>
      <c r="N127" s="3"/>
      <c r="O127" s="3"/>
    </row>
    <row r="128" spans="1:15" ht="17.45" customHeight="1">
      <c r="A128" s="107">
        <v>60</v>
      </c>
      <c r="B128" s="108" t="s">
        <v>387</v>
      </c>
      <c r="C128" s="109" t="s">
        <v>388</v>
      </c>
      <c r="D128" s="109" t="s">
        <v>389</v>
      </c>
      <c r="E128" s="110">
        <v>633607.5</v>
      </c>
      <c r="F128" s="110">
        <v>1</v>
      </c>
      <c r="G128" s="110">
        <v>633606.5</v>
      </c>
      <c r="H128" s="110"/>
      <c r="I128" s="111" t="s">
        <v>191</v>
      </c>
      <c r="J128" s="3"/>
      <c r="K128" s="3"/>
      <c r="L128" s="3"/>
      <c r="M128" s="3"/>
      <c r="N128" s="3"/>
      <c r="O128" s="3"/>
    </row>
    <row r="129" spans="1:15" ht="17.45" customHeight="1">
      <c r="A129" s="107">
        <v>60</v>
      </c>
      <c r="B129" s="108" t="s">
        <v>390</v>
      </c>
      <c r="C129" s="109" t="s">
        <v>391</v>
      </c>
      <c r="D129" s="109" t="s">
        <v>392</v>
      </c>
      <c r="E129" s="110">
        <v>3524210</v>
      </c>
      <c r="F129" s="110">
        <v>25000</v>
      </c>
      <c r="G129" s="110">
        <v>3499210</v>
      </c>
      <c r="H129" s="110"/>
      <c r="I129" s="111" t="s">
        <v>191</v>
      </c>
      <c r="J129" s="3"/>
      <c r="K129" s="3"/>
      <c r="L129" s="3"/>
      <c r="M129" s="3"/>
      <c r="N129" s="3"/>
      <c r="O129" s="3"/>
    </row>
    <row r="130" spans="1:15" ht="17.45" customHeight="1">
      <c r="A130" s="107">
        <v>60</v>
      </c>
      <c r="B130" s="108" t="s">
        <v>393</v>
      </c>
      <c r="C130" s="109" t="s">
        <v>394</v>
      </c>
      <c r="D130" s="109" t="s">
        <v>395</v>
      </c>
      <c r="E130" s="110">
        <v>988850</v>
      </c>
      <c r="F130" s="110">
        <v>100</v>
      </c>
      <c r="G130" s="110">
        <v>988750</v>
      </c>
      <c r="H130" s="110"/>
      <c r="I130" s="111" t="s">
        <v>191</v>
      </c>
      <c r="J130" s="3"/>
      <c r="K130" s="3"/>
      <c r="L130" s="3"/>
      <c r="M130" s="3"/>
      <c r="N130" s="3"/>
      <c r="O130" s="3"/>
    </row>
    <row r="131" spans="1:15" ht="17.45" customHeight="1">
      <c r="A131" s="107">
        <v>60</v>
      </c>
      <c r="B131" s="108" t="s">
        <v>396</v>
      </c>
      <c r="C131" s="109" t="s">
        <v>397</v>
      </c>
      <c r="D131" s="109" t="s">
        <v>398</v>
      </c>
      <c r="E131" s="110">
        <v>805000</v>
      </c>
      <c r="F131" s="110">
        <v>169050</v>
      </c>
      <c r="G131" s="110">
        <v>635950</v>
      </c>
      <c r="H131" s="110"/>
      <c r="I131" s="111" t="s">
        <v>191</v>
      </c>
      <c r="J131" s="3"/>
      <c r="K131" s="3"/>
      <c r="L131" s="3"/>
      <c r="M131" s="3"/>
      <c r="N131" s="3"/>
      <c r="O131" s="3"/>
    </row>
    <row r="132" spans="1:15" ht="17.45" customHeight="1">
      <c r="A132" s="107">
        <v>58</v>
      </c>
      <c r="B132" s="108" t="s">
        <v>399</v>
      </c>
      <c r="C132" s="109" t="s">
        <v>400</v>
      </c>
      <c r="D132" s="109" t="s">
        <v>401</v>
      </c>
      <c r="E132" s="110">
        <v>850000</v>
      </c>
      <c r="F132" s="110">
        <v>85000</v>
      </c>
      <c r="G132" s="110">
        <v>765000</v>
      </c>
      <c r="H132" s="110"/>
      <c r="I132" s="111" t="s">
        <v>191</v>
      </c>
      <c r="J132" s="3"/>
      <c r="K132" s="3"/>
      <c r="L132" s="3"/>
      <c r="M132" s="3"/>
      <c r="N132" s="3"/>
      <c r="O132" s="3"/>
    </row>
    <row r="133" spans="1:15" ht="17.45" customHeight="1">
      <c r="A133" s="107">
        <v>58</v>
      </c>
      <c r="B133" s="108" t="s">
        <v>402</v>
      </c>
      <c r="C133" s="109" t="s">
        <v>403</v>
      </c>
      <c r="D133" s="109" t="s">
        <v>404</v>
      </c>
      <c r="E133" s="110">
        <v>4683172.5199999996</v>
      </c>
      <c r="F133" s="110">
        <v>468500</v>
      </c>
      <c r="G133" s="110">
        <v>4214672.5199999996</v>
      </c>
      <c r="H133" s="110"/>
      <c r="I133" s="111" t="s">
        <v>191</v>
      </c>
      <c r="J133" s="3"/>
      <c r="K133" s="3"/>
      <c r="L133" s="3"/>
      <c r="M133" s="3"/>
      <c r="N133" s="3"/>
      <c r="O133" s="3"/>
    </row>
    <row r="134" spans="1:15" ht="17.45" customHeight="1">
      <c r="A134" s="107">
        <v>57</v>
      </c>
      <c r="B134" s="108" t="s">
        <v>405</v>
      </c>
      <c r="C134" s="109" t="s">
        <v>406</v>
      </c>
      <c r="D134" s="109" t="s">
        <v>407</v>
      </c>
      <c r="E134" s="110">
        <v>134000</v>
      </c>
      <c r="F134" s="110">
        <v>5000</v>
      </c>
      <c r="G134" s="110">
        <v>129000</v>
      </c>
      <c r="H134" s="110"/>
      <c r="I134" s="111" t="s">
        <v>191</v>
      </c>
      <c r="J134" s="3"/>
      <c r="K134" s="3"/>
      <c r="L134" s="3"/>
      <c r="M134" s="3"/>
      <c r="N134" s="3"/>
      <c r="O134" s="3"/>
    </row>
    <row r="135" spans="1:15" ht="17.45" customHeight="1">
      <c r="A135" s="107">
        <v>57</v>
      </c>
      <c r="B135" s="108" t="s">
        <v>408</v>
      </c>
      <c r="C135" s="109" t="s">
        <v>409</v>
      </c>
      <c r="D135" s="109" t="s">
        <v>410</v>
      </c>
      <c r="E135" s="110">
        <v>3481973</v>
      </c>
      <c r="F135" s="110">
        <v>39000</v>
      </c>
      <c r="G135" s="110">
        <v>3442973</v>
      </c>
      <c r="H135" s="110"/>
      <c r="I135" s="111" t="s">
        <v>191</v>
      </c>
      <c r="J135" s="3"/>
      <c r="K135" s="3"/>
      <c r="L135" s="3"/>
      <c r="M135" s="3"/>
      <c r="N135" s="3"/>
      <c r="O135" s="3"/>
    </row>
    <row r="136" spans="1:15" ht="17.45" customHeight="1">
      <c r="A136" s="107">
        <v>57</v>
      </c>
      <c r="B136" s="108" t="s">
        <v>411</v>
      </c>
      <c r="C136" s="109" t="s">
        <v>412</v>
      </c>
      <c r="D136" s="109" t="s">
        <v>413</v>
      </c>
      <c r="E136" s="110">
        <v>3562230</v>
      </c>
      <c r="F136" s="110">
        <v>41000</v>
      </c>
      <c r="G136" s="110">
        <v>3521230</v>
      </c>
      <c r="H136" s="110"/>
      <c r="I136" s="111" t="s">
        <v>191</v>
      </c>
      <c r="J136" s="3"/>
      <c r="K136" s="3"/>
      <c r="L136" s="3"/>
      <c r="M136" s="3"/>
      <c r="N136" s="3"/>
      <c r="O136" s="3"/>
    </row>
    <row r="137" spans="1:15" ht="17.45" customHeight="1">
      <c r="A137" s="107">
        <v>57</v>
      </c>
      <c r="B137" s="108" t="s">
        <v>414</v>
      </c>
      <c r="C137" s="109" t="s">
        <v>415</v>
      </c>
      <c r="D137" s="109" t="s">
        <v>416</v>
      </c>
      <c r="E137" s="110">
        <v>4277768</v>
      </c>
      <c r="F137" s="110">
        <v>93947</v>
      </c>
      <c r="G137" s="110">
        <v>4183821</v>
      </c>
      <c r="H137" s="110"/>
      <c r="I137" s="111" t="s">
        <v>191</v>
      </c>
      <c r="J137" s="3"/>
      <c r="K137" s="3"/>
      <c r="L137" s="3"/>
      <c r="M137" s="3"/>
      <c r="N137" s="3"/>
      <c r="O137" s="3"/>
    </row>
    <row r="138" spans="1:15" ht="17.45" customHeight="1">
      <c r="A138" s="107">
        <v>57</v>
      </c>
      <c r="B138" s="108" t="s">
        <v>417</v>
      </c>
      <c r="C138" s="109" t="s">
        <v>418</v>
      </c>
      <c r="D138" s="109" t="s">
        <v>419</v>
      </c>
      <c r="E138" s="110">
        <v>1800400</v>
      </c>
      <c r="F138" s="110">
        <v>57334</v>
      </c>
      <c r="G138" s="110">
        <v>1743066</v>
      </c>
      <c r="H138" s="110"/>
      <c r="I138" s="111" t="s">
        <v>191</v>
      </c>
      <c r="J138" s="3"/>
      <c r="K138" s="3"/>
      <c r="L138" s="3"/>
      <c r="M138" s="3"/>
      <c r="N138" s="3"/>
      <c r="O138" s="3"/>
    </row>
    <row r="139" spans="1:15" ht="17.45" customHeight="1">
      <c r="A139" s="107">
        <v>57</v>
      </c>
      <c r="B139" s="108" t="s">
        <v>420</v>
      </c>
      <c r="C139" s="109" t="s">
        <v>421</v>
      </c>
      <c r="D139" s="109" t="s">
        <v>422</v>
      </c>
      <c r="E139" s="110">
        <v>4970000</v>
      </c>
      <c r="F139" s="110">
        <v>50197</v>
      </c>
      <c r="G139" s="110">
        <v>4919803</v>
      </c>
      <c r="H139" s="110"/>
      <c r="I139" s="111" t="s">
        <v>191</v>
      </c>
      <c r="J139" s="3"/>
      <c r="K139" s="3"/>
      <c r="L139" s="3"/>
      <c r="M139" s="3"/>
      <c r="N139" s="3"/>
      <c r="O139" s="3"/>
    </row>
    <row r="140" spans="1:15" ht="17.45" customHeight="1">
      <c r="A140" s="107">
        <v>57</v>
      </c>
      <c r="B140" s="108" t="s">
        <v>423</v>
      </c>
      <c r="C140" s="109" t="s">
        <v>424</v>
      </c>
      <c r="D140" s="109" t="s">
        <v>425</v>
      </c>
      <c r="E140" s="110">
        <v>3192000</v>
      </c>
      <c r="F140" s="110">
        <v>31950</v>
      </c>
      <c r="G140" s="110">
        <v>3160050</v>
      </c>
      <c r="H140" s="110"/>
      <c r="I140" s="111" t="s">
        <v>191</v>
      </c>
      <c r="J140" s="3"/>
      <c r="K140" s="3"/>
      <c r="L140" s="3"/>
      <c r="M140" s="3"/>
      <c r="N140" s="3"/>
      <c r="O140" s="3"/>
    </row>
    <row r="141" spans="1:15" ht="17.45" customHeight="1">
      <c r="A141" s="107">
        <v>57</v>
      </c>
      <c r="B141" s="108" t="s">
        <v>426</v>
      </c>
      <c r="C141" s="109" t="s">
        <v>427</v>
      </c>
      <c r="D141" s="109" t="s">
        <v>428</v>
      </c>
      <c r="E141" s="110">
        <v>5058725</v>
      </c>
      <c r="F141" s="110">
        <v>100000</v>
      </c>
      <c r="G141" s="110">
        <v>4958725</v>
      </c>
      <c r="H141" s="110"/>
      <c r="I141" s="111" t="s">
        <v>191</v>
      </c>
      <c r="J141" s="3"/>
      <c r="K141" s="3"/>
      <c r="L141" s="3"/>
      <c r="M141" s="3"/>
      <c r="N141" s="3"/>
      <c r="O141" s="3"/>
    </row>
    <row r="142" spans="1:15" ht="17.45" customHeight="1">
      <c r="A142" s="107">
        <v>57</v>
      </c>
      <c r="B142" s="108" t="s">
        <v>429</v>
      </c>
      <c r="C142" s="109" t="s">
        <v>430</v>
      </c>
      <c r="D142" s="109" t="s">
        <v>431</v>
      </c>
      <c r="E142" s="110">
        <v>3512603.48</v>
      </c>
      <c r="F142" s="110">
        <v>93000</v>
      </c>
      <c r="G142" s="110">
        <v>3419603.48</v>
      </c>
      <c r="H142" s="110"/>
      <c r="I142" s="111" t="s">
        <v>191</v>
      </c>
      <c r="J142" s="3"/>
      <c r="K142" s="3"/>
      <c r="L142" s="3"/>
      <c r="M142" s="3"/>
      <c r="N142" s="3"/>
      <c r="O142" s="3"/>
    </row>
    <row r="143" spans="1:15" ht="17.45" customHeight="1">
      <c r="A143" s="107">
        <v>57</v>
      </c>
      <c r="B143" s="108" t="s">
        <v>432</v>
      </c>
      <c r="C143" s="109" t="s">
        <v>433</v>
      </c>
      <c r="D143" s="109" t="s">
        <v>434</v>
      </c>
      <c r="E143" s="110">
        <v>819720</v>
      </c>
      <c r="F143" s="110">
        <v>30000</v>
      </c>
      <c r="G143" s="110">
        <v>789720</v>
      </c>
      <c r="H143" s="110"/>
      <c r="I143" s="111" t="s">
        <v>191</v>
      </c>
      <c r="J143" s="3"/>
      <c r="K143" s="3"/>
      <c r="L143" s="3"/>
      <c r="M143" s="3"/>
      <c r="N143" s="3"/>
      <c r="O143" s="3"/>
    </row>
    <row r="144" spans="1:15" ht="17.45" customHeight="1">
      <c r="A144" s="107">
        <v>57</v>
      </c>
      <c r="B144" s="108" t="s">
        <v>435</v>
      </c>
      <c r="C144" s="109" t="s">
        <v>436</v>
      </c>
      <c r="D144" s="109" t="s">
        <v>437</v>
      </c>
      <c r="E144" s="110">
        <v>4682500</v>
      </c>
      <c r="F144" s="110">
        <v>75000</v>
      </c>
      <c r="G144" s="110">
        <v>4607500</v>
      </c>
      <c r="H144" s="110"/>
      <c r="I144" s="111" t="s">
        <v>191</v>
      </c>
      <c r="J144" s="3"/>
      <c r="K144" s="3"/>
      <c r="L144" s="3"/>
      <c r="M144" s="3"/>
      <c r="N144" s="3"/>
      <c r="O144" s="3"/>
    </row>
    <row r="145" spans="1:15" ht="17.45" customHeight="1">
      <c r="A145" s="107">
        <v>57</v>
      </c>
      <c r="B145" s="108" t="s">
        <v>438</v>
      </c>
      <c r="C145" s="109" t="s">
        <v>439</v>
      </c>
      <c r="D145" s="109" t="s">
        <v>440</v>
      </c>
      <c r="E145" s="110">
        <v>4999969</v>
      </c>
      <c r="F145" s="110">
        <v>50000</v>
      </c>
      <c r="G145" s="110">
        <v>4949969</v>
      </c>
      <c r="H145" s="110"/>
      <c r="I145" s="111" t="s">
        <v>191</v>
      </c>
      <c r="J145" s="3"/>
      <c r="K145" s="3"/>
      <c r="L145" s="3"/>
      <c r="M145" s="3"/>
      <c r="N145" s="3"/>
      <c r="O145" s="3"/>
    </row>
    <row r="146" spans="1:15" ht="17.45" customHeight="1">
      <c r="A146" s="107">
        <v>57</v>
      </c>
      <c r="B146" s="108" t="s">
        <v>441</v>
      </c>
      <c r="C146" s="109" t="s">
        <v>442</v>
      </c>
      <c r="D146" s="109" t="s">
        <v>443</v>
      </c>
      <c r="E146" s="110">
        <v>1865728</v>
      </c>
      <c r="F146" s="110">
        <v>35000</v>
      </c>
      <c r="G146" s="110">
        <v>1830728</v>
      </c>
      <c r="H146" s="110"/>
      <c r="I146" s="111" t="s">
        <v>191</v>
      </c>
      <c r="J146" s="3"/>
      <c r="K146" s="3"/>
      <c r="L146" s="3"/>
      <c r="M146" s="3"/>
      <c r="N146" s="3"/>
      <c r="O146" s="3"/>
    </row>
    <row r="147" spans="1:15" ht="17.45" customHeight="1">
      <c r="A147" s="107">
        <v>57</v>
      </c>
      <c r="B147" s="108" t="s">
        <v>444</v>
      </c>
      <c r="C147" s="109" t="s">
        <v>445</v>
      </c>
      <c r="D147" s="109" t="s">
        <v>446</v>
      </c>
      <c r="E147" s="110">
        <v>918000</v>
      </c>
      <c r="F147" s="110">
        <v>28000</v>
      </c>
      <c r="G147" s="110">
        <v>890000</v>
      </c>
      <c r="H147" s="110"/>
      <c r="I147" s="111" t="s">
        <v>191</v>
      </c>
      <c r="J147" s="3"/>
      <c r="K147" s="3"/>
      <c r="L147" s="3"/>
      <c r="M147" s="3"/>
      <c r="N147" s="3"/>
      <c r="O147" s="3"/>
    </row>
    <row r="148" spans="1:15" ht="17.45" customHeight="1">
      <c r="A148" s="107">
        <v>57</v>
      </c>
      <c r="B148" s="108" t="s">
        <v>447</v>
      </c>
      <c r="C148" s="109" t="s">
        <v>448</v>
      </c>
      <c r="D148" s="109" t="s">
        <v>449</v>
      </c>
      <c r="E148" s="110">
        <v>4539618</v>
      </c>
      <c r="F148" s="110">
        <v>168874</v>
      </c>
      <c r="G148" s="110">
        <v>4370744</v>
      </c>
      <c r="H148" s="110"/>
      <c r="I148" s="111" t="s">
        <v>191</v>
      </c>
      <c r="J148" s="3"/>
      <c r="K148" s="3"/>
      <c r="L148" s="3"/>
      <c r="M148" s="3"/>
      <c r="N148" s="3"/>
      <c r="O148" s="3"/>
    </row>
    <row r="149" spans="1:15" ht="17.45" customHeight="1">
      <c r="A149" s="107">
        <v>55</v>
      </c>
      <c r="B149" s="108" t="s">
        <v>450</v>
      </c>
      <c r="C149" s="109" t="s">
        <v>451</v>
      </c>
      <c r="D149" s="109" t="s">
        <v>452</v>
      </c>
      <c r="E149" s="110">
        <v>3508500</v>
      </c>
      <c r="F149" s="110">
        <v>1585000</v>
      </c>
      <c r="G149" s="110">
        <v>1923500</v>
      </c>
      <c r="H149" s="110"/>
      <c r="I149" s="111" t="s">
        <v>191</v>
      </c>
      <c r="J149" s="3"/>
      <c r="K149" s="3"/>
      <c r="L149" s="3"/>
      <c r="M149" s="3"/>
      <c r="N149" s="3"/>
      <c r="O149" s="3"/>
    </row>
    <row r="150" spans="1:15" ht="17.45" customHeight="1">
      <c r="A150" s="107">
        <v>55</v>
      </c>
      <c r="B150" s="108" t="s">
        <v>453</v>
      </c>
      <c r="C150" s="109" t="s">
        <v>454</v>
      </c>
      <c r="D150" s="109" t="s">
        <v>455</v>
      </c>
      <c r="E150" s="110">
        <v>890600</v>
      </c>
      <c r="F150" s="110">
        <v>300000</v>
      </c>
      <c r="G150" s="110">
        <v>590600</v>
      </c>
      <c r="H150" s="110"/>
      <c r="I150" s="111" t="s">
        <v>191</v>
      </c>
      <c r="J150" s="3"/>
      <c r="K150" s="3"/>
      <c r="L150" s="3"/>
      <c r="M150" s="3"/>
      <c r="N150" s="3"/>
      <c r="O150" s="3"/>
    </row>
    <row r="151" spans="1:15" ht="17.45" customHeight="1">
      <c r="A151" s="107">
        <v>55</v>
      </c>
      <c r="B151" s="108" t="s">
        <v>456</v>
      </c>
      <c r="C151" s="109" t="s">
        <v>457</v>
      </c>
      <c r="D151" s="109" t="s">
        <v>458</v>
      </c>
      <c r="E151" s="110">
        <v>12295000</v>
      </c>
      <c r="F151" s="110">
        <v>7295000</v>
      </c>
      <c r="G151" s="110">
        <v>5000000</v>
      </c>
      <c r="H151" s="110"/>
      <c r="I151" s="111" t="s">
        <v>191</v>
      </c>
      <c r="J151" s="3"/>
      <c r="K151" s="3"/>
      <c r="L151" s="3"/>
      <c r="M151" s="3"/>
      <c r="N151" s="3"/>
      <c r="O151" s="3"/>
    </row>
    <row r="152" spans="1:15" ht="17.45" customHeight="1">
      <c r="A152" s="107">
        <v>55</v>
      </c>
      <c r="B152" s="108" t="s">
        <v>459</v>
      </c>
      <c r="C152" s="109" t="s">
        <v>460</v>
      </c>
      <c r="D152" s="109" t="s">
        <v>461</v>
      </c>
      <c r="E152" s="110">
        <v>7709350</v>
      </c>
      <c r="F152" s="110">
        <v>2709350</v>
      </c>
      <c r="G152" s="110">
        <v>5000000</v>
      </c>
      <c r="H152" s="110"/>
      <c r="I152" s="111" t="s">
        <v>191</v>
      </c>
      <c r="J152" s="3"/>
      <c r="K152" s="3"/>
      <c r="L152" s="3"/>
      <c r="M152" s="3"/>
      <c r="N152" s="3"/>
      <c r="O152" s="3"/>
    </row>
    <row r="153" spans="1:15" ht="17.45" customHeight="1">
      <c r="A153" s="107">
        <v>55</v>
      </c>
      <c r="B153" s="108" t="s">
        <v>462</v>
      </c>
      <c r="C153" s="109" t="s">
        <v>463</v>
      </c>
      <c r="D153" s="109" t="s">
        <v>464</v>
      </c>
      <c r="E153" s="110">
        <v>6329113.9400000004</v>
      </c>
      <c r="F153" s="110">
        <v>1329113.94</v>
      </c>
      <c r="G153" s="110">
        <v>5000000</v>
      </c>
      <c r="H153" s="110"/>
      <c r="I153" s="111" t="s">
        <v>191</v>
      </c>
      <c r="J153" s="3"/>
      <c r="K153" s="3"/>
      <c r="L153" s="3"/>
      <c r="M153" s="3"/>
      <c r="N153" s="3"/>
      <c r="O153" s="3"/>
    </row>
    <row r="154" spans="1:15" ht="17.45" customHeight="1">
      <c r="A154" s="107">
        <v>55</v>
      </c>
      <c r="B154" s="108" t="s">
        <v>465</v>
      </c>
      <c r="C154" s="109" t="s">
        <v>466</v>
      </c>
      <c r="D154" s="109" t="s">
        <v>467</v>
      </c>
      <c r="E154" s="110">
        <v>3330260</v>
      </c>
      <c r="F154" s="110">
        <v>670063.82999999996</v>
      </c>
      <c r="G154" s="110">
        <v>2660196.17</v>
      </c>
      <c r="H154" s="110"/>
      <c r="I154" s="111" t="s">
        <v>191</v>
      </c>
      <c r="J154" s="3"/>
      <c r="K154" s="3"/>
      <c r="L154" s="3"/>
      <c r="M154" s="3"/>
      <c r="N154" s="3"/>
      <c r="O154" s="3"/>
    </row>
    <row r="155" spans="1:15" ht="17.45" customHeight="1">
      <c r="A155" s="107">
        <v>55</v>
      </c>
      <c r="B155" s="108" t="s">
        <v>468</v>
      </c>
      <c r="C155" s="109" t="s">
        <v>469</v>
      </c>
      <c r="D155" s="109" t="s">
        <v>470</v>
      </c>
      <c r="E155" s="110">
        <v>1575000</v>
      </c>
      <c r="F155" s="110">
        <v>1</v>
      </c>
      <c r="G155" s="110">
        <v>1574999</v>
      </c>
      <c r="H155" s="110"/>
      <c r="I155" s="111" t="s">
        <v>191</v>
      </c>
      <c r="J155" s="3"/>
      <c r="K155" s="3"/>
      <c r="L155" s="3"/>
      <c r="M155" s="3"/>
      <c r="N155" s="3"/>
      <c r="O155" s="3"/>
    </row>
    <row r="156" spans="1:15" ht="17.45" customHeight="1">
      <c r="A156" s="107">
        <v>55</v>
      </c>
      <c r="B156" s="108" t="s">
        <v>471</v>
      </c>
      <c r="C156" s="109" t="s">
        <v>472</v>
      </c>
      <c r="D156" s="109" t="s">
        <v>473</v>
      </c>
      <c r="E156" s="110">
        <v>3100000</v>
      </c>
      <c r="F156" s="110">
        <v>775000</v>
      </c>
      <c r="G156" s="110">
        <v>2325000</v>
      </c>
      <c r="H156" s="110"/>
      <c r="I156" s="111" t="s">
        <v>191</v>
      </c>
      <c r="J156" s="3"/>
      <c r="K156" s="3"/>
      <c r="L156" s="3"/>
      <c r="M156" s="3"/>
      <c r="N156" s="3"/>
      <c r="O156" s="3"/>
    </row>
    <row r="157" spans="1:15" ht="17.45" customHeight="1">
      <c r="A157" s="107">
        <v>55</v>
      </c>
      <c r="B157" s="108" t="s">
        <v>474</v>
      </c>
      <c r="C157" s="109" t="s">
        <v>475</v>
      </c>
      <c r="D157" s="109" t="s">
        <v>476</v>
      </c>
      <c r="E157" s="110">
        <v>387000</v>
      </c>
      <c r="F157" s="110">
        <v>2000</v>
      </c>
      <c r="G157" s="110">
        <v>385000</v>
      </c>
      <c r="H157" s="110"/>
      <c r="I157" s="111" t="s">
        <v>191</v>
      </c>
      <c r="J157" s="3"/>
      <c r="K157" s="3"/>
      <c r="L157" s="3"/>
      <c r="M157" s="3"/>
      <c r="N157" s="3"/>
      <c r="O157" s="3"/>
    </row>
    <row r="158" spans="1:15" ht="17.45" customHeight="1">
      <c r="A158" s="107">
        <v>55</v>
      </c>
      <c r="B158" s="108" t="s">
        <v>477</v>
      </c>
      <c r="C158" s="109" t="s">
        <v>478</v>
      </c>
      <c r="D158" s="109" t="s">
        <v>479</v>
      </c>
      <c r="E158" s="110">
        <v>1795500</v>
      </c>
      <c r="F158" s="110">
        <v>359100</v>
      </c>
      <c r="G158" s="110">
        <v>1436400</v>
      </c>
      <c r="H158" s="110"/>
      <c r="I158" s="111" t="s">
        <v>191</v>
      </c>
      <c r="J158" s="3"/>
      <c r="K158" s="3"/>
      <c r="L158" s="3"/>
      <c r="M158" s="3"/>
      <c r="N158" s="3"/>
      <c r="O158" s="3"/>
    </row>
    <row r="159" spans="1:15" ht="17.45" customHeight="1">
      <c r="A159" s="107">
        <v>55</v>
      </c>
      <c r="B159" s="108" t="s">
        <v>480</v>
      </c>
      <c r="C159" s="109" t="s">
        <v>481</v>
      </c>
      <c r="D159" s="109" t="s">
        <v>482</v>
      </c>
      <c r="E159" s="110">
        <v>907500</v>
      </c>
      <c r="F159" s="110">
        <v>2000</v>
      </c>
      <c r="G159" s="110">
        <v>905500</v>
      </c>
      <c r="H159" s="110"/>
      <c r="I159" s="111" t="s">
        <v>191</v>
      </c>
      <c r="J159" s="3"/>
      <c r="K159" s="3"/>
      <c r="L159" s="3"/>
      <c r="M159" s="3"/>
      <c r="N159" s="3"/>
      <c r="O159" s="3"/>
    </row>
    <row r="160" spans="1:15" ht="17.45" customHeight="1">
      <c r="A160" s="107">
        <v>53</v>
      </c>
      <c r="B160" s="108" t="s">
        <v>483</v>
      </c>
      <c r="C160" s="109" t="s">
        <v>484</v>
      </c>
      <c r="D160" s="109" t="s">
        <v>485</v>
      </c>
      <c r="E160" s="110">
        <v>2041000</v>
      </c>
      <c r="F160" s="110">
        <v>204000</v>
      </c>
      <c r="G160" s="110">
        <v>1837000</v>
      </c>
      <c r="H160" s="110"/>
      <c r="I160" s="111" t="s">
        <v>191</v>
      </c>
      <c r="J160" s="3"/>
      <c r="K160" s="3"/>
      <c r="L160" s="3"/>
      <c r="M160" s="3"/>
      <c r="N160" s="3"/>
      <c r="O160" s="3"/>
    </row>
    <row r="161" spans="1:15" ht="17.45" customHeight="1">
      <c r="A161" s="107">
        <v>53</v>
      </c>
      <c r="B161" s="108" t="s">
        <v>486</v>
      </c>
      <c r="C161" s="109" t="s">
        <v>487</v>
      </c>
      <c r="D161" s="109" t="s">
        <v>488</v>
      </c>
      <c r="E161" s="110">
        <v>3783746</v>
      </c>
      <c r="F161" s="110">
        <v>378375</v>
      </c>
      <c r="G161" s="110">
        <v>3405371</v>
      </c>
      <c r="H161" s="110"/>
      <c r="I161" s="111" t="s">
        <v>191</v>
      </c>
      <c r="J161" s="3"/>
      <c r="K161" s="3"/>
      <c r="L161" s="3"/>
      <c r="M161" s="3"/>
      <c r="N161" s="3"/>
      <c r="O161" s="3"/>
    </row>
    <row r="162" spans="1:15" ht="17.45" customHeight="1">
      <c r="A162" s="107">
        <v>53</v>
      </c>
      <c r="B162" s="108" t="s">
        <v>489</v>
      </c>
      <c r="C162" s="109" t="s">
        <v>490</v>
      </c>
      <c r="D162" s="109" t="s">
        <v>491</v>
      </c>
      <c r="E162" s="110">
        <v>3507000</v>
      </c>
      <c r="F162" s="110">
        <v>385000</v>
      </c>
      <c r="G162" s="110">
        <v>3122000</v>
      </c>
      <c r="H162" s="110"/>
      <c r="I162" s="111" t="s">
        <v>191</v>
      </c>
      <c r="J162" s="3"/>
      <c r="K162" s="3"/>
      <c r="L162" s="3"/>
      <c r="M162" s="3"/>
      <c r="N162" s="3"/>
      <c r="O162" s="3"/>
    </row>
    <row r="163" spans="1:15" ht="17.45" customHeight="1">
      <c r="A163" s="107">
        <v>52</v>
      </c>
      <c r="B163" s="108" t="s">
        <v>492</v>
      </c>
      <c r="C163" s="109" t="s">
        <v>493</v>
      </c>
      <c r="D163" s="109" t="s">
        <v>494</v>
      </c>
      <c r="E163" s="110">
        <v>2682800</v>
      </c>
      <c r="F163" s="110">
        <v>67396.38</v>
      </c>
      <c r="G163" s="110">
        <v>2615403.62</v>
      </c>
      <c r="H163" s="110"/>
      <c r="I163" s="111" t="s">
        <v>191</v>
      </c>
      <c r="J163" s="3"/>
      <c r="K163" s="3"/>
      <c r="L163" s="3"/>
      <c r="M163" s="3"/>
      <c r="N163" s="3"/>
      <c r="O163" s="3"/>
    </row>
    <row r="164" spans="1:15" ht="17.45" customHeight="1">
      <c r="A164" s="107">
        <v>52</v>
      </c>
      <c r="B164" s="108" t="s">
        <v>495</v>
      </c>
      <c r="C164" s="109" t="s">
        <v>496</v>
      </c>
      <c r="D164" s="109" t="s">
        <v>497</v>
      </c>
      <c r="E164" s="110">
        <v>5121000</v>
      </c>
      <c r="F164" s="110">
        <v>121000</v>
      </c>
      <c r="G164" s="110">
        <v>5000000</v>
      </c>
      <c r="H164" s="110"/>
      <c r="I164" s="111" t="s">
        <v>191</v>
      </c>
      <c r="J164" s="3"/>
      <c r="K164" s="3"/>
      <c r="L164" s="3"/>
      <c r="M164" s="3"/>
      <c r="N164" s="3"/>
      <c r="O164" s="3"/>
    </row>
    <row r="165" spans="1:15" ht="17.45" customHeight="1">
      <c r="A165" s="107">
        <v>52</v>
      </c>
      <c r="B165" s="108" t="s">
        <v>498</v>
      </c>
      <c r="C165" s="109" t="s">
        <v>499</v>
      </c>
      <c r="D165" s="109" t="s">
        <v>500</v>
      </c>
      <c r="E165" s="110">
        <v>1853000</v>
      </c>
      <c r="F165" s="110">
        <v>20000</v>
      </c>
      <c r="G165" s="110">
        <v>1833000</v>
      </c>
      <c r="H165" s="110"/>
      <c r="I165" s="111" t="s">
        <v>191</v>
      </c>
      <c r="J165" s="3"/>
      <c r="K165" s="3"/>
      <c r="L165" s="3"/>
      <c r="M165" s="3"/>
      <c r="N165" s="3"/>
      <c r="O165" s="3"/>
    </row>
    <row r="166" spans="1:15" ht="17.45" customHeight="1">
      <c r="A166" s="107">
        <v>52</v>
      </c>
      <c r="B166" s="108" t="s">
        <v>501</v>
      </c>
      <c r="C166" s="109" t="s">
        <v>502</v>
      </c>
      <c r="D166" s="109" t="s">
        <v>503</v>
      </c>
      <c r="E166" s="110">
        <v>4762315</v>
      </c>
      <c r="F166" s="110">
        <v>223900.26</v>
      </c>
      <c r="G166" s="110">
        <v>4538414.74</v>
      </c>
      <c r="H166" s="110"/>
      <c r="I166" s="111" t="s">
        <v>191</v>
      </c>
      <c r="J166" s="3"/>
      <c r="K166" s="3"/>
      <c r="L166" s="3"/>
      <c r="M166" s="3"/>
      <c r="N166" s="3"/>
      <c r="O166" s="3"/>
    </row>
    <row r="167" spans="1:15" ht="17.45" customHeight="1">
      <c r="A167" s="107">
        <v>52</v>
      </c>
      <c r="B167" s="108" t="s">
        <v>504</v>
      </c>
      <c r="C167" s="109" t="s">
        <v>505</v>
      </c>
      <c r="D167" s="109" t="s">
        <v>506</v>
      </c>
      <c r="E167" s="110">
        <v>4676540</v>
      </c>
      <c r="F167" s="110">
        <v>350302.77</v>
      </c>
      <c r="G167" s="110">
        <v>4326237.2300000004</v>
      </c>
      <c r="H167" s="110"/>
      <c r="I167" s="111" t="s">
        <v>191</v>
      </c>
      <c r="J167" s="3"/>
      <c r="K167" s="3"/>
      <c r="L167" s="3"/>
      <c r="M167" s="3"/>
      <c r="N167" s="3"/>
      <c r="O167" s="3"/>
    </row>
    <row r="168" spans="1:15" ht="17.45" customHeight="1">
      <c r="A168" s="107">
        <v>52</v>
      </c>
      <c r="B168" s="108" t="s">
        <v>507</v>
      </c>
      <c r="C168" s="109" t="s">
        <v>508</v>
      </c>
      <c r="D168" s="109" t="s">
        <v>509</v>
      </c>
      <c r="E168" s="110">
        <v>1959237</v>
      </c>
      <c r="F168" s="110">
        <v>97962</v>
      </c>
      <c r="G168" s="110">
        <v>1861275</v>
      </c>
      <c r="H168" s="110"/>
      <c r="I168" s="111" t="s">
        <v>191</v>
      </c>
      <c r="J168" s="3"/>
      <c r="K168" s="3"/>
      <c r="L168" s="3"/>
      <c r="M168" s="3"/>
      <c r="N168" s="3"/>
      <c r="O168" s="3"/>
    </row>
    <row r="169" spans="1:15" ht="17.45" customHeight="1">
      <c r="A169" s="107">
        <v>52</v>
      </c>
      <c r="B169" s="108" t="s">
        <v>510</v>
      </c>
      <c r="C169" s="109" t="s">
        <v>511</v>
      </c>
      <c r="D169" s="109" t="s">
        <v>512</v>
      </c>
      <c r="E169" s="110">
        <v>1007400</v>
      </c>
      <c r="F169" s="110">
        <v>50000</v>
      </c>
      <c r="G169" s="110">
        <v>957400</v>
      </c>
      <c r="H169" s="110"/>
      <c r="I169" s="111" t="s">
        <v>191</v>
      </c>
      <c r="J169" s="3"/>
      <c r="K169" s="3"/>
      <c r="L169" s="3"/>
      <c r="M169" s="3"/>
      <c r="N169" s="3"/>
      <c r="O169" s="3"/>
    </row>
    <row r="170" spans="1:15" ht="17.45" customHeight="1">
      <c r="A170" s="107">
        <v>52</v>
      </c>
      <c r="B170" s="108" t="s">
        <v>513</v>
      </c>
      <c r="C170" s="109" t="s">
        <v>514</v>
      </c>
      <c r="D170" s="109" t="s">
        <v>515</v>
      </c>
      <c r="E170" s="110">
        <v>3905000</v>
      </c>
      <c r="F170" s="110">
        <v>39150</v>
      </c>
      <c r="G170" s="110">
        <v>3865850</v>
      </c>
      <c r="H170" s="110"/>
      <c r="I170" s="111" t="s">
        <v>191</v>
      </c>
      <c r="J170" s="3"/>
      <c r="K170" s="3"/>
      <c r="L170" s="3"/>
      <c r="M170" s="3"/>
      <c r="N170" s="3"/>
      <c r="O170" s="3"/>
    </row>
    <row r="171" spans="1:15" ht="17.45" customHeight="1">
      <c r="A171" s="107">
        <v>52</v>
      </c>
      <c r="B171" s="108" t="s">
        <v>516</v>
      </c>
      <c r="C171" s="109" t="s">
        <v>517</v>
      </c>
      <c r="D171" s="109" t="s">
        <v>518</v>
      </c>
      <c r="E171" s="110">
        <v>902150</v>
      </c>
      <c r="F171" s="110">
        <v>9022</v>
      </c>
      <c r="G171" s="110">
        <v>893128</v>
      </c>
      <c r="H171" s="110"/>
      <c r="I171" s="111" t="s">
        <v>191</v>
      </c>
      <c r="J171" s="3"/>
      <c r="K171" s="3"/>
      <c r="L171" s="3"/>
      <c r="M171" s="3"/>
      <c r="N171" s="3"/>
      <c r="O171" s="3"/>
    </row>
    <row r="172" spans="1:15" ht="17.45" customHeight="1">
      <c r="A172" s="107">
        <v>52</v>
      </c>
      <c r="B172" s="108" t="s">
        <v>519</v>
      </c>
      <c r="C172" s="109" t="s">
        <v>520</v>
      </c>
      <c r="D172" s="109" t="s">
        <v>521</v>
      </c>
      <c r="E172" s="110">
        <v>2559950</v>
      </c>
      <c r="F172" s="110">
        <v>50000</v>
      </c>
      <c r="G172" s="110">
        <v>2509950</v>
      </c>
      <c r="H172" s="110"/>
      <c r="I172" s="111" t="s">
        <v>191</v>
      </c>
      <c r="J172" s="3"/>
      <c r="K172" s="3"/>
      <c r="L172" s="3"/>
      <c r="M172" s="3"/>
      <c r="N172" s="3"/>
      <c r="O172" s="3"/>
    </row>
    <row r="173" spans="1:15" ht="17.45" customHeight="1">
      <c r="A173" s="107">
        <v>52</v>
      </c>
      <c r="B173" s="108" t="s">
        <v>522</v>
      </c>
      <c r="C173" s="109" t="s">
        <v>523</v>
      </c>
      <c r="D173" s="109" t="s">
        <v>524</v>
      </c>
      <c r="E173" s="110">
        <v>2853500</v>
      </c>
      <c r="F173" s="110">
        <v>200000</v>
      </c>
      <c r="G173" s="110">
        <v>2653500</v>
      </c>
      <c r="H173" s="110"/>
      <c r="I173" s="111" t="s">
        <v>191</v>
      </c>
      <c r="J173" s="3"/>
      <c r="K173" s="3"/>
      <c r="L173" s="3"/>
      <c r="M173" s="3"/>
      <c r="N173" s="3"/>
      <c r="O173" s="3"/>
    </row>
    <row r="174" spans="1:15" ht="17.45" customHeight="1">
      <c r="A174" s="107">
        <v>52</v>
      </c>
      <c r="B174" s="108" t="s">
        <v>525</v>
      </c>
      <c r="C174" s="109" t="s">
        <v>526</v>
      </c>
      <c r="D174" s="109" t="s">
        <v>527</v>
      </c>
      <c r="E174" s="110">
        <v>121452.5</v>
      </c>
      <c r="F174" s="110">
        <v>10000</v>
      </c>
      <c r="G174" s="110">
        <v>111452.5</v>
      </c>
      <c r="H174" s="110"/>
      <c r="I174" s="111" t="s">
        <v>191</v>
      </c>
      <c r="J174" s="3"/>
      <c r="K174" s="3"/>
      <c r="L174" s="3"/>
      <c r="M174" s="3"/>
      <c r="N174" s="3"/>
      <c r="O174" s="3"/>
    </row>
    <row r="175" spans="1:15" ht="17.45" customHeight="1">
      <c r="A175" s="107">
        <v>50</v>
      </c>
      <c r="B175" s="108" t="s">
        <v>528</v>
      </c>
      <c r="C175" s="109" t="s">
        <v>529</v>
      </c>
      <c r="D175" s="109" t="s">
        <v>530</v>
      </c>
      <c r="E175" s="110">
        <v>553080</v>
      </c>
      <c r="F175" s="110">
        <v>116146.8</v>
      </c>
      <c r="G175" s="110">
        <v>436933.2</v>
      </c>
      <c r="H175" s="110"/>
      <c r="I175" s="111" t="s">
        <v>191</v>
      </c>
      <c r="J175" s="3"/>
      <c r="K175" s="3"/>
      <c r="L175" s="3"/>
      <c r="M175" s="3"/>
      <c r="N175" s="3"/>
      <c r="O175" s="3"/>
    </row>
    <row r="176" spans="1:15" ht="17.45" customHeight="1">
      <c r="A176" s="107">
        <v>50</v>
      </c>
      <c r="B176" s="108" t="s">
        <v>531</v>
      </c>
      <c r="C176" s="109" t="s">
        <v>532</v>
      </c>
      <c r="D176" s="109" t="s">
        <v>533</v>
      </c>
      <c r="E176" s="110">
        <v>4457200</v>
      </c>
      <c r="F176" s="110">
        <v>50000</v>
      </c>
      <c r="G176" s="110">
        <v>5000000</v>
      </c>
      <c r="H176" s="110"/>
      <c r="I176" s="111" t="s">
        <v>191</v>
      </c>
      <c r="J176" s="3"/>
      <c r="K176" s="3"/>
      <c r="L176" s="3"/>
      <c r="M176" s="3"/>
      <c r="N176" s="3"/>
      <c r="O176" s="3"/>
    </row>
    <row r="177" spans="1:15" ht="17.45" customHeight="1">
      <c r="A177" s="107">
        <v>50</v>
      </c>
      <c r="B177" s="108" t="s">
        <v>534</v>
      </c>
      <c r="C177" s="109" t="s">
        <v>535</v>
      </c>
      <c r="D177" s="109" t="s">
        <v>536</v>
      </c>
      <c r="E177" s="110">
        <v>2454579</v>
      </c>
      <c r="F177" s="110">
        <v>515461.59</v>
      </c>
      <c r="G177" s="110">
        <v>1939117.41</v>
      </c>
      <c r="H177" s="110"/>
      <c r="I177" s="111" t="s">
        <v>191</v>
      </c>
      <c r="J177" s="3"/>
      <c r="K177" s="3"/>
      <c r="L177" s="3"/>
      <c r="M177" s="3"/>
      <c r="N177" s="3"/>
      <c r="O177" s="3"/>
    </row>
    <row r="178" spans="1:15" ht="17.45" customHeight="1">
      <c r="A178" s="107">
        <v>50</v>
      </c>
      <c r="B178" s="108" t="s">
        <v>537</v>
      </c>
      <c r="C178" s="109" t="s">
        <v>538</v>
      </c>
      <c r="D178" s="109" t="s">
        <v>539</v>
      </c>
      <c r="E178" s="110">
        <v>2000000</v>
      </c>
      <c r="F178" s="110">
        <v>1000000</v>
      </c>
      <c r="G178" s="110">
        <v>1000000</v>
      </c>
      <c r="H178" s="110"/>
      <c r="I178" s="111" t="s">
        <v>191</v>
      </c>
      <c r="J178" s="3"/>
      <c r="K178" s="3"/>
      <c r="L178" s="3"/>
      <c r="M178" s="3"/>
      <c r="N178" s="3"/>
      <c r="O178" s="3"/>
    </row>
    <row r="179" spans="1:15" ht="17.45" customHeight="1">
      <c r="A179" s="107">
        <v>50</v>
      </c>
      <c r="B179" s="108" t="s">
        <v>540</v>
      </c>
      <c r="C179" s="109" t="s">
        <v>541</v>
      </c>
      <c r="D179" s="109" t="s">
        <v>542</v>
      </c>
      <c r="E179" s="110">
        <v>6200000</v>
      </c>
      <c r="F179" s="110">
        <v>3100000</v>
      </c>
      <c r="G179" s="110">
        <v>3100000</v>
      </c>
      <c r="H179" s="110"/>
      <c r="I179" s="111" t="s">
        <v>191</v>
      </c>
      <c r="J179" s="3"/>
      <c r="K179" s="3"/>
      <c r="L179" s="3"/>
      <c r="M179" s="3"/>
      <c r="N179" s="3"/>
      <c r="O179" s="3"/>
    </row>
    <row r="180" spans="1:15" ht="17.45" customHeight="1">
      <c r="A180" s="107">
        <v>50</v>
      </c>
      <c r="B180" s="108" t="s">
        <v>543</v>
      </c>
      <c r="C180" s="109" t="s">
        <v>544</v>
      </c>
      <c r="D180" s="109" t="s">
        <v>545</v>
      </c>
      <c r="E180" s="110">
        <v>25004.16</v>
      </c>
      <c r="F180" s="110">
        <v>12000</v>
      </c>
      <c r="G180" s="110">
        <v>13004.16</v>
      </c>
      <c r="H180" s="110"/>
      <c r="I180" s="111" t="s">
        <v>191</v>
      </c>
      <c r="J180" s="3"/>
      <c r="K180" s="3"/>
      <c r="L180" s="3"/>
      <c r="M180" s="3"/>
      <c r="N180" s="3"/>
      <c r="O180" s="3"/>
    </row>
    <row r="181" spans="1:15" ht="17.45" customHeight="1">
      <c r="A181" s="107">
        <v>50</v>
      </c>
      <c r="B181" s="108" t="s">
        <v>546</v>
      </c>
      <c r="C181" s="109" t="s">
        <v>547</v>
      </c>
      <c r="D181" s="109" t="s">
        <v>548</v>
      </c>
      <c r="E181" s="110">
        <v>3429290</v>
      </c>
      <c r="F181" s="110">
        <v>700000</v>
      </c>
      <c r="G181" s="110">
        <v>2729290</v>
      </c>
      <c r="H181" s="110"/>
      <c r="I181" s="111" t="s">
        <v>191</v>
      </c>
      <c r="J181" s="3"/>
      <c r="K181" s="3"/>
      <c r="L181" s="3"/>
      <c r="M181" s="3"/>
      <c r="N181" s="3"/>
      <c r="O181" s="3"/>
    </row>
    <row r="182" spans="1:15" ht="17.45" customHeight="1">
      <c r="A182" s="107">
        <v>50</v>
      </c>
      <c r="B182" s="108" t="s">
        <v>549</v>
      </c>
      <c r="C182" s="109" t="s">
        <v>550</v>
      </c>
      <c r="D182" s="109" t="s">
        <v>551</v>
      </c>
      <c r="E182" s="110">
        <v>6862705</v>
      </c>
      <c r="F182" s="110">
        <v>1862705</v>
      </c>
      <c r="G182" s="110">
        <v>5000000</v>
      </c>
      <c r="H182" s="110"/>
      <c r="I182" s="111" t="s">
        <v>191</v>
      </c>
      <c r="J182" s="3"/>
      <c r="K182" s="3"/>
      <c r="L182" s="3"/>
      <c r="M182" s="3"/>
      <c r="N182" s="3"/>
      <c r="O182" s="3"/>
    </row>
    <row r="183" spans="1:15" ht="17.45" customHeight="1">
      <c r="A183" s="107">
        <v>50</v>
      </c>
      <c r="B183" s="108" t="s">
        <v>552</v>
      </c>
      <c r="C183" s="109" t="s">
        <v>553</v>
      </c>
      <c r="D183" s="109" t="s">
        <v>554</v>
      </c>
      <c r="E183" s="110">
        <v>2271720</v>
      </c>
      <c r="F183" s="110">
        <v>1000</v>
      </c>
      <c r="G183" s="110">
        <v>2270720</v>
      </c>
      <c r="H183" s="110"/>
      <c r="I183" s="111" t="s">
        <v>191</v>
      </c>
      <c r="J183" s="3"/>
      <c r="K183" s="3"/>
      <c r="L183" s="3"/>
      <c r="M183" s="3"/>
      <c r="N183" s="3"/>
      <c r="O183" s="3"/>
    </row>
    <row r="184" spans="1:15" ht="17.45" customHeight="1">
      <c r="A184" s="107">
        <v>50</v>
      </c>
      <c r="B184" s="108" t="s">
        <v>555</v>
      </c>
      <c r="C184" s="109" t="s">
        <v>556</v>
      </c>
      <c r="D184" s="109" t="s">
        <v>557</v>
      </c>
      <c r="E184" s="110">
        <v>265000</v>
      </c>
      <c r="F184" s="110">
        <v>55000</v>
      </c>
      <c r="G184" s="110">
        <v>210000</v>
      </c>
      <c r="H184" s="110"/>
      <c r="I184" s="111" t="s">
        <v>191</v>
      </c>
      <c r="J184" s="3"/>
      <c r="K184" s="3"/>
      <c r="L184" s="3"/>
      <c r="M184" s="3"/>
      <c r="N184" s="3"/>
      <c r="O184" s="3"/>
    </row>
    <row r="185" spans="1:15" ht="17.45" customHeight="1">
      <c r="A185" s="107">
        <v>50</v>
      </c>
      <c r="B185" s="108" t="s">
        <v>558</v>
      </c>
      <c r="C185" s="109" t="s">
        <v>559</v>
      </c>
      <c r="D185" s="109" t="s">
        <v>560</v>
      </c>
      <c r="E185" s="110">
        <v>1640000</v>
      </c>
      <c r="F185" s="110">
        <v>328000</v>
      </c>
      <c r="G185" s="110">
        <v>1312000</v>
      </c>
      <c r="H185" s="110"/>
      <c r="I185" s="111" t="s">
        <v>191</v>
      </c>
      <c r="J185" s="3"/>
      <c r="K185" s="3"/>
      <c r="L185" s="3"/>
      <c r="M185" s="3"/>
      <c r="N185" s="3"/>
      <c r="O185" s="3"/>
    </row>
    <row r="186" spans="1:15" ht="17.45" customHeight="1">
      <c r="A186" s="107">
        <v>50</v>
      </c>
      <c r="B186" s="108" t="s">
        <v>561</v>
      </c>
      <c r="C186" s="109" t="s">
        <v>562</v>
      </c>
      <c r="D186" s="109" t="s">
        <v>563</v>
      </c>
      <c r="E186" s="110">
        <v>32957000</v>
      </c>
      <c r="F186" s="110">
        <v>1500000</v>
      </c>
      <c r="G186" s="110">
        <v>5000000</v>
      </c>
      <c r="H186" s="110"/>
      <c r="I186" s="111" t="s">
        <v>191</v>
      </c>
      <c r="J186" s="3"/>
      <c r="K186" s="3"/>
      <c r="L186" s="3"/>
      <c r="M186" s="3"/>
      <c r="N186" s="3"/>
      <c r="O186" s="3"/>
    </row>
    <row r="187" spans="1:15" ht="17.45" customHeight="1">
      <c r="A187" s="107">
        <v>50</v>
      </c>
      <c r="B187" s="108" t="s">
        <v>564</v>
      </c>
      <c r="C187" s="109" t="s">
        <v>565</v>
      </c>
      <c r="D187" s="109" t="s">
        <v>566</v>
      </c>
      <c r="E187" s="110">
        <v>4573250</v>
      </c>
      <c r="F187" s="110">
        <v>960382</v>
      </c>
      <c r="G187" s="110">
        <v>3612868</v>
      </c>
      <c r="H187" s="110"/>
      <c r="I187" s="111" t="s">
        <v>191</v>
      </c>
      <c r="J187" s="3"/>
      <c r="K187" s="3"/>
      <c r="L187" s="3"/>
      <c r="M187" s="3"/>
      <c r="N187" s="3"/>
      <c r="O187" s="3"/>
    </row>
    <row r="188" spans="1:15" ht="17.45" customHeight="1">
      <c r="A188" s="107">
        <v>50</v>
      </c>
      <c r="B188" s="108" t="s">
        <v>567</v>
      </c>
      <c r="C188" s="109" t="s">
        <v>568</v>
      </c>
      <c r="D188" s="109" t="s">
        <v>569</v>
      </c>
      <c r="E188" s="110">
        <v>1651100</v>
      </c>
      <c r="F188" s="110">
        <v>825550</v>
      </c>
      <c r="G188" s="110">
        <v>825550</v>
      </c>
      <c r="H188" s="110"/>
      <c r="I188" s="111" t="s">
        <v>191</v>
      </c>
      <c r="J188" s="3"/>
      <c r="K188" s="3"/>
      <c r="L188" s="3"/>
      <c r="M188" s="3"/>
      <c r="N188" s="3"/>
      <c r="O188" s="3"/>
    </row>
    <row r="189" spans="1:15" ht="17.45" customHeight="1">
      <c r="A189" s="107">
        <v>48</v>
      </c>
      <c r="B189" s="108" t="s">
        <v>570</v>
      </c>
      <c r="C189" s="109" t="s">
        <v>571</v>
      </c>
      <c r="D189" s="109" t="s">
        <v>572</v>
      </c>
      <c r="E189" s="110">
        <v>5563000</v>
      </c>
      <c r="F189" s="110">
        <v>563000</v>
      </c>
      <c r="G189" s="110">
        <v>5000000</v>
      </c>
      <c r="H189" s="110"/>
      <c r="I189" s="111" t="s">
        <v>191</v>
      </c>
      <c r="J189" s="3"/>
      <c r="K189" s="3"/>
      <c r="L189" s="3"/>
      <c r="M189" s="3"/>
      <c r="N189" s="3"/>
      <c r="O189" s="3"/>
    </row>
    <row r="190" spans="1:15" ht="17.45" customHeight="1">
      <c r="A190" s="107">
        <v>48</v>
      </c>
      <c r="B190" s="108" t="s">
        <v>573</v>
      </c>
      <c r="C190" s="109" t="s">
        <v>574</v>
      </c>
      <c r="D190" s="109" t="s">
        <v>575</v>
      </c>
      <c r="E190" s="110">
        <v>4233318.16</v>
      </c>
      <c r="F190" s="110">
        <v>465665</v>
      </c>
      <c r="G190" s="110">
        <v>3767653.16</v>
      </c>
      <c r="H190" s="110"/>
      <c r="I190" s="111" t="s">
        <v>191</v>
      </c>
      <c r="J190" s="3"/>
      <c r="K190" s="3"/>
      <c r="L190" s="3"/>
      <c r="M190" s="3"/>
      <c r="N190" s="3"/>
      <c r="O190" s="3"/>
    </row>
    <row r="191" spans="1:15" ht="17.45" customHeight="1">
      <c r="A191" s="107">
        <v>48</v>
      </c>
      <c r="B191" s="108" t="s">
        <v>576</v>
      </c>
      <c r="C191" s="109" t="s">
        <v>577</v>
      </c>
      <c r="D191" s="109" t="s">
        <v>578</v>
      </c>
      <c r="E191" s="110">
        <v>5600000</v>
      </c>
      <c r="F191" s="110">
        <v>600000</v>
      </c>
      <c r="G191" s="110">
        <v>5000000</v>
      </c>
      <c r="H191" s="110"/>
      <c r="I191" s="111" t="s">
        <v>191</v>
      </c>
      <c r="J191" s="3"/>
      <c r="K191" s="3"/>
      <c r="L191" s="3"/>
      <c r="M191" s="3"/>
      <c r="N191" s="3"/>
      <c r="O191" s="3"/>
    </row>
    <row r="192" spans="1:15" ht="17.45" customHeight="1">
      <c r="A192" s="107">
        <v>48</v>
      </c>
      <c r="B192" s="108" t="s">
        <v>579</v>
      </c>
      <c r="C192" s="109" t="s">
        <v>580</v>
      </c>
      <c r="D192" s="109" t="s">
        <v>581</v>
      </c>
      <c r="E192" s="110">
        <v>4138200</v>
      </c>
      <c r="F192" s="110">
        <v>455202</v>
      </c>
      <c r="G192" s="110">
        <v>3682998</v>
      </c>
      <c r="H192" s="110"/>
      <c r="I192" s="111" t="s">
        <v>191</v>
      </c>
      <c r="J192" s="3"/>
      <c r="K192" s="3"/>
      <c r="L192" s="3"/>
      <c r="M192" s="3"/>
      <c r="N192" s="3"/>
      <c r="O192" s="3"/>
    </row>
    <row r="193" spans="1:15" ht="17.45" customHeight="1">
      <c r="A193" s="107">
        <v>48</v>
      </c>
      <c r="B193" s="108" t="s">
        <v>582</v>
      </c>
      <c r="C193" s="109" t="s">
        <v>583</v>
      </c>
      <c r="D193" s="109" t="s">
        <v>584</v>
      </c>
      <c r="E193" s="110">
        <v>1831500</v>
      </c>
      <c r="F193" s="110">
        <v>184000</v>
      </c>
      <c r="G193" s="110">
        <v>1647500</v>
      </c>
      <c r="H193" s="110"/>
      <c r="I193" s="111" t="s">
        <v>191</v>
      </c>
      <c r="J193" s="3"/>
      <c r="K193" s="3"/>
      <c r="L193" s="3"/>
      <c r="M193" s="3"/>
      <c r="N193" s="3"/>
      <c r="O193" s="3"/>
    </row>
    <row r="194" spans="1:15" ht="17.45" customHeight="1">
      <c r="A194" s="107">
        <v>47</v>
      </c>
      <c r="B194" s="108" t="s">
        <v>585</v>
      </c>
      <c r="C194" s="109" t="s">
        <v>586</v>
      </c>
      <c r="D194" s="109" t="s">
        <v>587</v>
      </c>
      <c r="E194" s="110">
        <v>5250000</v>
      </c>
      <c r="F194" s="110">
        <v>250000</v>
      </c>
      <c r="G194" s="110">
        <v>5000000</v>
      </c>
      <c r="H194" s="110"/>
      <c r="I194" s="111" t="s">
        <v>191</v>
      </c>
      <c r="J194" s="3"/>
      <c r="K194" s="3"/>
      <c r="L194" s="3"/>
      <c r="M194" s="3"/>
      <c r="N194" s="3"/>
      <c r="O194" s="3"/>
    </row>
    <row r="195" spans="1:15" ht="17.45" customHeight="1">
      <c r="A195" s="107">
        <v>47</v>
      </c>
      <c r="B195" s="108" t="s">
        <v>588</v>
      </c>
      <c r="C195" s="109" t="s">
        <v>589</v>
      </c>
      <c r="D195" s="109" t="s">
        <v>590</v>
      </c>
      <c r="E195" s="110">
        <v>2378798</v>
      </c>
      <c r="F195" s="110">
        <v>25000</v>
      </c>
      <c r="G195" s="110">
        <v>2353798</v>
      </c>
      <c r="H195" s="110"/>
      <c r="I195" s="111" t="s">
        <v>191</v>
      </c>
      <c r="J195" s="3"/>
      <c r="K195" s="3"/>
      <c r="L195" s="3"/>
      <c r="M195" s="3"/>
      <c r="N195" s="3"/>
      <c r="O195" s="3"/>
    </row>
    <row r="196" spans="1:15" ht="17.45" customHeight="1">
      <c r="A196" s="107">
        <v>47</v>
      </c>
      <c r="B196" s="108" t="s">
        <v>591</v>
      </c>
      <c r="C196" s="109" t="s">
        <v>592</v>
      </c>
      <c r="D196" s="109" t="s">
        <v>593</v>
      </c>
      <c r="E196" s="110">
        <v>2926220</v>
      </c>
      <c r="F196" s="110">
        <v>100000</v>
      </c>
      <c r="G196" s="110">
        <v>2826220</v>
      </c>
      <c r="H196" s="110"/>
      <c r="I196" s="111" t="s">
        <v>191</v>
      </c>
      <c r="J196" s="3"/>
      <c r="K196" s="3"/>
      <c r="L196" s="3"/>
      <c r="M196" s="3"/>
      <c r="N196" s="3"/>
      <c r="O196" s="3"/>
    </row>
    <row r="197" spans="1:15" ht="17.45" customHeight="1">
      <c r="A197" s="107">
        <v>47</v>
      </c>
      <c r="B197" s="108" t="s">
        <v>594</v>
      </c>
      <c r="C197" s="109" t="s">
        <v>595</v>
      </c>
      <c r="D197" s="109" t="s">
        <v>596</v>
      </c>
      <c r="E197" s="110">
        <v>673475</v>
      </c>
      <c r="F197" s="110">
        <v>7425</v>
      </c>
      <c r="G197" s="110">
        <v>666050</v>
      </c>
      <c r="H197" s="110"/>
      <c r="I197" s="111" t="s">
        <v>191</v>
      </c>
      <c r="J197" s="3"/>
      <c r="K197" s="3"/>
      <c r="L197" s="3"/>
      <c r="M197" s="3"/>
      <c r="N197" s="3"/>
      <c r="O197" s="3"/>
    </row>
    <row r="198" spans="1:15" ht="17.45" customHeight="1">
      <c r="A198" s="107">
        <v>47</v>
      </c>
      <c r="B198" s="108" t="s">
        <v>597</v>
      </c>
      <c r="C198" s="109" t="s">
        <v>598</v>
      </c>
      <c r="D198" s="109" t="s">
        <v>599</v>
      </c>
      <c r="E198" s="110">
        <v>4591365</v>
      </c>
      <c r="F198" s="110">
        <v>50505</v>
      </c>
      <c r="G198" s="110">
        <v>4540860</v>
      </c>
      <c r="H198" s="110"/>
      <c r="I198" s="111" t="s">
        <v>191</v>
      </c>
      <c r="J198" s="3"/>
      <c r="K198" s="3"/>
      <c r="L198" s="3"/>
      <c r="M198" s="3"/>
      <c r="N198" s="3"/>
      <c r="O198" s="3"/>
    </row>
    <row r="199" spans="1:15" ht="17.45" customHeight="1">
      <c r="A199" s="107">
        <v>47</v>
      </c>
      <c r="B199" s="108" t="s">
        <v>600</v>
      </c>
      <c r="C199" s="109" t="s">
        <v>601</v>
      </c>
      <c r="D199" s="109" t="s">
        <v>602</v>
      </c>
      <c r="E199" s="110">
        <v>4801710</v>
      </c>
      <c r="F199" s="110">
        <v>52810</v>
      </c>
      <c r="G199" s="110">
        <v>4748890</v>
      </c>
      <c r="H199" s="110"/>
      <c r="I199" s="111" t="s">
        <v>191</v>
      </c>
      <c r="J199" s="3"/>
      <c r="K199" s="3"/>
      <c r="L199" s="3"/>
      <c r="M199" s="3"/>
      <c r="N199" s="3"/>
      <c r="O199" s="3"/>
    </row>
    <row r="200" spans="1:15" ht="17.45" customHeight="1">
      <c r="A200" s="107">
        <v>47</v>
      </c>
      <c r="B200" s="108" t="s">
        <v>603</v>
      </c>
      <c r="C200" s="109" t="s">
        <v>604</v>
      </c>
      <c r="D200" s="109" t="s">
        <v>605</v>
      </c>
      <c r="E200" s="110">
        <v>3097921</v>
      </c>
      <c r="F200" s="110">
        <v>31000</v>
      </c>
      <c r="G200" s="110">
        <v>3066921</v>
      </c>
      <c r="H200" s="110"/>
      <c r="I200" s="111" t="s">
        <v>191</v>
      </c>
      <c r="J200" s="3"/>
      <c r="K200" s="3"/>
      <c r="L200" s="3"/>
      <c r="M200" s="3"/>
      <c r="N200" s="3"/>
      <c r="O200" s="3"/>
    </row>
    <row r="201" spans="1:15" ht="17.45" customHeight="1">
      <c r="A201" s="107">
        <v>47</v>
      </c>
      <c r="B201" s="108" t="s">
        <v>606</v>
      </c>
      <c r="C201" s="109" t="s">
        <v>607</v>
      </c>
      <c r="D201" s="109" t="s">
        <v>608</v>
      </c>
      <c r="E201" s="110">
        <v>1634766</v>
      </c>
      <c r="F201" s="110">
        <v>17000</v>
      </c>
      <c r="G201" s="110">
        <v>1617766</v>
      </c>
      <c r="H201" s="110"/>
      <c r="I201" s="111" t="s">
        <v>191</v>
      </c>
      <c r="J201" s="3"/>
      <c r="K201" s="3"/>
      <c r="L201" s="3"/>
      <c r="M201" s="3"/>
      <c r="N201" s="3"/>
      <c r="O201" s="3"/>
    </row>
    <row r="202" spans="1:15" ht="17.45" customHeight="1">
      <c r="A202" s="107">
        <v>47</v>
      </c>
      <c r="B202" s="108" t="s">
        <v>609</v>
      </c>
      <c r="C202" s="109" t="s">
        <v>610</v>
      </c>
      <c r="D202" s="109" t="s">
        <v>611</v>
      </c>
      <c r="E202" s="110">
        <v>3060292.5</v>
      </c>
      <c r="F202" s="110">
        <v>30909</v>
      </c>
      <c r="G202" s="110">
        <v>3029383.5</v>
      </c>
      <c r="H202" s="110"/>
      <c r="I202" s="111" t="s">
        <v>191</v>
      </c>
      <c r="J202" s="3"/>
      <c r="K202" s="3"/>
      <c r="L202" s="3"/>
      <c r="M202" s="3"/>
      <c r="N202" s="3"/>
      <c r="O202" s="3"/>
    </row>
    <row r="203" spans="1:15" ht="17.45" customHeight="1">
      <c r="A203" s="107">
        <v>47</v>
      </c>
      <c r="B203" s="108" t="s">
        <v>612</v>
      </c>
      <c r="C203" s="109" t="s">
        <v>613</v>
      </c>
      <c r="D203" s="109" t="s">
        <v>614</v>
      </c>
      <c r="E203" s="110">
        <v>1942528.5</v>
      </c>
      <c r="F203" s="110">
        <v>20000</v>
      </c>
      <c r="G203" s="110">
        <v>1922528.5</v>
      </c>
      <c r="H203" s="110"/>
      <c r="I203" s="111" t="s">
        <v>191</v>
      </c>
      <c r="J203" s="3"/>
      <c r="K203" s="3"/>
      <c r="L203" s="3"/>
      <c r="M203" s="3"/>
      <c r="N203" s="3"/>
      <c r="O203" s="3"/>
    </row>
    <row r="204" spans="1:15" ht="17.45" customHeight="1">
      <c r="A204" s="107">
        <v>45</v>
      </c>
      <c r="B204" s="108" t="s">
        <v>615</v>
      </c>
      <c r="C204" s="109" t="s">
        <v>616</v>
      </c>
      <c r="D204" s="109" t="s">
        <v>617</v>
      </c>
      <c r="E204" s="110">
        <v>720500</v>
      </c>
      <c r="F204" s="110">
        <v>151305</v>
      </c>
      <c r="G204" s="110">
        <v>569195</v>
      </c>
      <c r="H204" s="110"/>
      <c r="I204" s="111" t="s">
        <v>191</v>
      </c>
      <c r="J204" s="3"/>
      <c r="K204" s="3"/>
      <c r="L204" s="3"/>
      <c r="M204" s="3"/>
      <c r="N204" s="3"/>
      <c r="O204" s="3"/>
    </row>
    <row r="205" spans="1:15" ht="17.45" customHeight="1">
      <c r="A205" s="107">
        <v>45</v>
      </c>
      <c r="B205" s="108" t="s">
        <v>618</v>
      </c>
      <c r="C205" s="109" t="s">
        <v>619</v>
      </c>
      <c r="D205" s="109" t="s">
        <v>620</v>
      </c>
      <c r="E205" s="110">
        <v>3231000</v>
      </c>
      <c r="F205" s="110">
        <v>678510</v>
      </c>
      <c r="G205" s="110">
        <v>2552490</v>
      </c>
      <c r="H205" s="110"/>
      <c r="I205" s="111" t="s">
        <v>191</v>
      </c>
      <c r="J205" s="3"/>
      <c r="K205" s="3"/>
      <c r="L205" s="3"/>
      <c r="M205" s="3"/>
      <c r="N205" s="3"/>
      <c r="O205" s="3"/>
    </row>
    <row r="206" spans="1:15" ht="17.45" customHeight="1">
      <c r="A206" s="107">
        <v>45</v>
      </c>
      <c r="B206" s="108" t="s">
        <v>621</v>
      </c>
      <c r="C206" s="109" t="s">
        <v>622</v>
      </c>
      <c r="D206" s="109" t="s">
        <v>623</v>
      </c>
      <c r="E206" s="110">
        <v>1247926</v>
      </c>
      <c r="F206" s="110">
        <v>262065</v>
      </c>
      <c r="G206" s="110">
        <v>985861</v>
      </c>
      <c r="H206" s="110"/>
      <c r="I206" s="111" t="s">
        <v>191</v>
      </c>
      <c r="J206" s="3"/>
      <c r="K206" s="3"/>
      <c r="L206" s="3"/>
      <c r="M206" s="3"/>
      <c r="N206" s="3"/>
      <c r="O206" s="3"/>
    </row>
    <row r="207" spans="1:15" ht="17.45" customHeight="1">
      <c r="A207" s="107">
        <v>45</v>
      </c>
      <c r="B207" s="108" t="s">
        <v>624</v>
      </c>
      <c r="C207" s="109" t="s">
        <v>625</v>
      </c>
      <c r="D207" s="109" t="s">
        <v>626</v>
      </c>
      <c r="E207" s="110">
        <v>6112700</v>
      </c>
      <c r="F207" s="110">
        <v>1223151</v>
      </c>
      <c r="G207" s="110">
        <v>4888549</v>
      </c>
      <c r="H207" s="110"/>
      <c r="I207" s="111" t="s">
        <v>191</v>
      </c>
      <c r="J207" s="3"/>
      <c r="K207" s="3"/>
      <c r="L207" s="3"/>
      <c r="M207" s="3"/>
      <c r="N207" s="3"/>
      <c r="O207" s="3"/>
    </row>
    <row r="208" spans="1:15" ht="17.45" customHeight="1">
      <c r="A208" s="107">
        <v>45</v>
      </c>
      <c r="B208" s="108" t="s">
        <v>627</v>
      </c>
      <c r="C208" s="109" t="s">
        <v>628</v>
      </c>
      <c r="D208" s="109" t="s">
        <v>629</v>
      </c>
      <c r="E208" s="110">
        <v>6875000</v>
      </c>
      <c r="F208" s="110">
        <v>1875000</v>
      </c>
      <c r="G208" s="110">
        <v>5000000</v>
      </c>
      <c r="H208" s="110"/>
      <c r="I208" s="111" t="s">
        <v>191</v>
      </c>
      <c r="J208" s="3"/>
      <c r="K208" s="3"/>
      <c r="L208" s="3"/>
      <c r="M208" s="3"/>
      <c r="N208" s="3"/>
      <c r="O208" s="3"/>
    </row>
    <row r="209" spans="1:15" ht="17.45" customHeight="1">
      <c r="A209" s="107">
        <v>45</v>
      </c>
      <c r="B209" s="108" t="s">
        <v>630</v>
      </c>
      <c r="C209" s="109" t="s">
        <v>631</v>
      </c>
      <c r="D209" s="109" t="s">
        <v>632</v>
      </c>
      <c r="E209" s="110">
        <v>2928902</v>
      </c>
      <c r="F209" s="110">
        <v>700000</v>
      </c>
      <c r="G209" s="110">
        <v>2228902</v>
      </c>
      <c r="H209" s="110"/>
      <c r="I209" s="111" t="s">
        <v>191</v>
      </c>
      <c r="J209" s="3"/>
      <c r="K209" s="3"/>
      <c r="L209" s="3"/>
      <c r="M209" s="3"/>
      <c r="N209" s="3"/>
      <c r="O209" s="3"/>
    </row>
    <row r="210" spans="1:15" ht="17.45" customHeight="1">
      <c r="A210" s="107">
        <v>45</v>
      </c>
      <c r="B210" s="108" t="s">
        <v>633</v>
      </c>
      <c r="C210" s="109" t="s">
        <v>634</v>
      </c>
      <c r="D210" s="109" t="s">
        <v>635</v>
      </c>
      <c r="E210" s="110">
        <v>841350</v>
      </c>
      <c r="F210" s="110">
        <v>168270</v>
      </c>
      <c r="G210" s="110">
        <v>673080</v>
      </c>
      <c r="H210" s="110"/>
      <c r="I210" s="111" t="s">
        <v>191</v>
      </c>
      <c r="J210" s="3"/>
      <c r="K210" s="3"/>
      <c r="L210" s="3"/>
      <c r="M210" s="3"/>
      <c r="N210" s="3"/>
      <c r="O210" s="3"/>
    </row>
    <row r="211" spans="1:15" ht="17.45" customHeight="1">
      <c r="A211" s="107">
        <v>45</v>
      </c>
      <c r="B211" s="108" t="s">
        <v>636</v>
      </c>
      <c r="C211" s="109" t="s">
        <v>637</v>
      </c>
      <c r="D211" s="109" t="s">
        <v>638</v>
      </c>
      <c r="E211" s="110">
        <v>2690000</v>
      </c>
      <c r="F211" s="110">
        <v>538000</v>
      </c>
      <c r="G211" s="110">
        <v>2152000</v>
      </c>
      <c r="H211" s="110"/>
      <c r="I211" s="111" t="s">
        <v>191</v>
      </c>
      <c r="J211" s="3"/>
      <c r="K211" s="3"/>
      <c r="L211" s="3"/>
      <c r="M211" s="3"/>
      <c r="N211" s="3"/>
      <c r="O211" s="3"/>
    </row>
    <row r="212" spans="1:15" ht="17.45" customHeight="1">
      <c r="A212" s="107">
        <v>45</v>
      </c>
      <c r="B212" s="108" t="s">
        <v>639</v>
      </c>
      <c r="C212" s="109" t="s">
        <v>640</v>
      </c>
      <c r="D212" s="109" t="s">
        <v>641</v>
      </c>
      <c r="E212" s="110">
        <v>3510234</v>
      </c>
      <c r="F212" s="110">
        <v>1</v>
      </c>
      <c r="G212" s="110">
        <v>3510233</v>
      </c>
      <c r="H212" s="110"/>
      <c r="I212" s="111" t="s">
        <v>191</v>
      </c>
      <c r="J212" s="3"/>
      <c r="K212" s="3"/>
      <c r="L212" s="3"/>
      <c r="M212" s="3"/>
      <c r="N212" s="3"/>
      <c r="O212" s="3"/>
    </row>
    <row r="213" spans="1:15" ht="17.45" customHeight="1">
      <c r="A213" s="107">
        <v>45</v>
      </c>
      <c r="B213" s="108" t="s">
        <v>642</v>
      </c>
      <c r="C213" s="109" t="s">
        <v>643</v>
      </c>
      <c r="D213" s="109" t="s">
        <v>644</v>
      </c>
      <c r="E213" s="110">
        <v>2513900</v>
      </c>
      <c r="F213" s="110">
        <v>500000</v>
      </c>
      <c r="G213" s="110">
        <v>2011120</v>
      </c>
      <c r="H213" s="110"/>
      <c r="I213" s="111" t="s">
        <v>191</v>
      </c>
      <c r="J213" s="3"/>
      <c r="K213" s="3"/>
      <c r="L213" s="3"/>
      <c r="M213" s="3"/>
      <c r="N213" s="3"/>
      <c r="O213" s="3"/>
    </row>
    <row r="214" spans="1:15" ht="17.45" customHeight="1">
      <c r="A214" s="107">
        <v>45</v>
      </c>
      <c r="B214" s="108" t="s">
        <v>645</v>
      </c>
      <c r="C214" s="109" t="s">
        <v>646</v>
      </c>
      <c r="D214" s="109" t="s">
        <v>647</v>
      </c>
      <c r="E214" s="110">
        <v>230.49</v>
      </c>
      <c r="F214" s="110">
        <v>46098.8</v>
      </c>
      <c r="G214" s="110">
        <v>184.4</v>
      </c>
      <c r="H214" s="110"/>
      <c r="I214" s="111" t="s">
        <v>191</v>
      </c>
      <c r="J214" s="3"/>
      <c r="K214" s="3"/>
      <c r="L214" s="3"/>
      <c r="M214" s="3"/>
      <c r="N214" s="3"/>
      <c r="O214" s="3"/>
    </row>
    <row r="215" spans="1:15" ht="17.45" customHeight="1">
      <c r="A215" s="107">
        <v>45</v>
      </c>
      <c r="B215" s="108" t="s">
        <v>648</v>
      </c>
      <c r="C215" s="109" t="s">
        <v>649</v>
      </c>
      <c r="D215" s="109" t="s">
        <v>650</v>
      </c>
      <c r="E215" s="110">
        <v>346730</v>
      </c>
      <c r="F215" s="110">
        <v>57346</v>
      </c>
      <c r="G215" s="110">
        <v>229384</v>
      </c>
      <c r="H215" s="110"/>
      <c r="I215" s="111" t="s">
        <v>191</v>
      </c>
      <c r="J215" s="3"/>
      <c r="K215" s="3"/>
      <c r="L215" s="3"/>
      <c r="M215" s="3"/>
      <c r="N215" s="3"/>
      <c r="O215" s="3"/>
    </row>
    <row r="216" spans="1:15" ht="17.45" customHeight="1">
      <c r="A216" s="107">
        <v>45</v>
      </c>
      <c r="B216" s="108" t="s">
        <v>651</v>
      </c>
      <c r="C216" s="109" t="s">
        <v>652</v>
      </c>
      <c r="D216" s="109" t="s">
        <v>653</v>
      </c>
      <c r="E216" s="110">
        <v>2488190</v>
      </c>
      <c r="F216" s="110">
        <v>497638</v>
      </c>
      <c r="G216" s="110">
        <v>1990552</v>
      </c>
      <c r="H216" s="110"/>
      <c r="I216" s="111" t="s">
        <v>191</v>
      </c>
      <c r="J216" s="3"/>
      <c r="K216" s="3"/>
      <c r="L216" s="3"/>
      <c r="M216" s="3"/>
      <c r="N216" s="3"/>
      <c r="O216" s="3"/>
    </row>
    <row r="217" spans="1:15" ht="17.45" customHeight="1">
      <c r="A217" s="107">
        <v>45</v>
      </c>
      <c r="B217" s="108" t="s">
        <v>654</v>
      </c>
      <c r="C217" s="109" t="s">
        <v>655</v>
      </c>
      <c r="D217" s="109" t="s">
        <v>656</v>
      </c>
      <c r="E217" s="110">
        <v>1236070</v>
      </c>
      <c r="F217" s="110">
        <v>90000</v>
      </c>
      <c r="G217" s="110">
        <v>1146070</v>
      </c>
      <c r="H217" s="110"/>
      <c r="I217" s="111" t="s">
        <v>191</v>
      </c>
      <c r="J217" s="3"/>
      <c r="K217" s="3"/>
      <c r="L217" s="3"/>
      <c r="M217" s="3"/>
      <c r="N217" s="3"/>
      <c r="O217" s="3"/>
    </row>
    <row r="218" spans="1:15" ht="17.45" customHeight="1">
      <c r="A218" s="107">
        <v>45</v>
      </c>
      <c r="B218" s="108" t="s">
        <v>657</v>
      </c>
      <c r="C218" s="109" t="s">
        <v>658</v>
      </c>
      <c r="D218" s="109" t="s">
        <v>659</v>
      </c>
      <c r="E218" s="110">
        <v>4437100</v>
      </c>
      <c r="F218" s="110">
        <v>1</v>
      </c>
      <c r="G218" s="110">
        <v>4500000</v>
      </c>
      <c r="H218" s="110"/>
      <c r="I218" s="111" t="s">
        <v>191</v>
      </c>
      <c r="J218" s="3"/>
      <c r="K218" s="3"/>
      <c r="L218" s="3"/>
      <c r="M218" s="3"/>
      <c r="N218" s="3"/>
      <c r="O218" s="3"/>
    </row>
    <row r="219" spans="1:15" ht="17.45" customHeight="1">
      <c r="A219" s="107">
        <v>45</v>
      </c>
      <c r="B219" s="108" t="s">
        <v>660</v>
      </c>
      <c r="C219" s="109" t="s">
        <v>661</v>
      </c>
      <c r="D219" s="109" t="s">
        <v>662</v>
      </c>
      <c r="E219" s="110">
        <v>2749984</v>
      </c>
      <c r="F219" s="110">
        <v>550000</v>
      </c>
      <c r="G219" s="110">
        <v>2199984</v>
      </c>
      <c r="H219" s="110"/>
      <c r="I219" s="111" t="s">
        <v>191</v>
      </c>
      <c r="J219" s="3"/>
      <c r="K219" s="3"/>
      <c r="L219" s="3"/>
      <c r="M219" s="3"/>
      <c r="N219" s="3"/>
      <c r="O219" s="3"/>
    </row>
    <row r="220" spans="1:15" ht="17.45" customHeight="1">
      <c r="A220" s="107">
        <v>45</v>
      </c>
      <c r="B220" s="108" t="s">
        <v>663</v>
      </c>
      <c r="C220" s="109" t="s">
        <v>664</v>
      </c>
      <c r="D220" s="109" t="s">
        <v>665</v>
      </c>
      <c r="E220" s="110">
        <v>770000</v>
      </c>
      <c r="F220" s="110">
        <v>161700</v>
      </c>
      <c r="G220" s="110">
        <v>608300</v>
      </c>
      <c r="H220" s="110"/>
      <c r="I220" s="111" t="s">
        <v>191</v>
      </c>
      <c r="J220" s="3"/>
      <c r="K220" s="3"/>
      <c r="L220" s="3"/>
      <c r="M220" s="3"/>
      <c r="N220" s="3"/>
      <c r="O220" s="3"/>
    </row>
    <row r="221" spans="1:15" ht="17.45" customHeight="1">
      <c r="A221" s="107">
        <v>45</v>
      </c>
      <c r="B221" s="108" t="s">
        <v>666</v>
      </c>
      <c r="C221" s="109" t="s">
        <v>667</v>
      </c>
      <c r="D221" s="109" t="s">
        <v>668</v>
      </c>
      <c r="E221" s="110">
        <v>4409060</v>
      </c>
      <c r="F221" s="110">
        <v>890000</v>
      </c>
      <c r="G221" s="110">
        <v>3519060</v>
      </c>
      <c r="H221" s="110"/>
      <c r="I221" s="111" t="s">
        <v>191</v>
      </c>
      <c r="J221" s="3"/>
      <c r="K221" s="3"/>
      <c r="L221" s="3"/>
      <c r="M221" s="3"/>
      <c r="N221" s="3"/>
      <c r="O221" s="3"/>
    </row>
    <row r="222" spans="1:15" ht="17.45" customHeight="1">
      <c r="A222" s="107">
        <v>45</v>
      </c>
      <c r="B222" s="108" t="s">
        <v>669</v>
      </c>
      <c r="C222" s="109" t="s">
        <v>670</v>
      </c>
      <c r="D222" s="109" t="s">
        <v>671</v>
      </c>
      <c r="E222" s="110">
        <v>2355000</v>
      </c>
      <c r="F222" s="110">
        <v>10000</v>
      </c>
      <c r="G222" s="110">
        <v>2345000</v>
      </c>
      <c r="H222" s="110"/>
      <c r="I222" s="111" t="s">
        <v>191</v>
      </c>
      <c r="J222" s="3"/>
      <c r="K222" s="3"/>
      <c r="L222" s="3"/>
      <c r="M222" s="3"/>
      <c r="N222" s="3"/>
      <c r="O222" s="3"/>
    </row>
    <row r="223" spans="1:15" ht="17.45" customHeight="1">
      <c r="A223" s="107">
        <v>45</v>
      </c>
      <c r="B223" s="108" t="s">
        <v>672</v>
      </c>
      <c r="C223" s="109" t="s">
        <v>673</v>
      </c>
      <c r="D223" s="109" t="s">
        <v>674</v>
      </c>
      <c r="E223" s="110">
        <v>5826000</v>
      </c>
      <c r="F223" s="110">
        <v>1833403</v>
      </c>
      <c r="G223" s="110">
        <v>3992597</v>
      </c>
      <c r="H223" s="110"/>
      <c r="I223" s="111" t="s">
        <v>191</v>
      </c>
      <c r="J223" s="3"/>
      <c r="K223" s="3"/>
      <c r="L223" s="3"/>
      <c r="M223" s="3"/>
      <c r="N223" s="3"/>
      <c r="O223" s="3"/>
    </row>
    <row r="224" spans="1:15" ht="17.45" customHeight="1">
      <c r="A224" s="107">
        <v>45</v>
      </c>
      <c r="B224" s="108" t="s">
        <v>675</v>
      </c>
      <c r="C224" s="109" t="s">
        <v>676</v>
      </c>
      <c r="D224" s="109" t="s">
        <v>677</v>
      </c>
      <c r="E224" s="110">
        <v>786070</v>
      </c>
      <c r="F224" s="110">
        <v>1</v>
      </c>
      <c r="G224" s="110">
        <v>786069</v>
      </c>
      <c r="H224" s="110"/>
      <c r="I224" s="111" t="s">
        <v>191</v>
      </c>
      <c r="J224" s="3"/>
      <c r="K224" s="3"/>
      <c r="L224" s="3"/>
      <c r="M224" s="3"/>
      <c r="N224" s="3"/>
      <c r="O224" s="3"/>
    </row>
    <row r="225" spans="1:15" ht="17.45" customHeight="1">
      <c r="A225" s="107">
        <v>45</v>
      </c>
      <c r="B225" s="108" t="s">
        <v>678</v>
      </c>
      <c r="C225" s="109" t="s">
        <v>679</v>
      </c>
      <c r="D225" s="109" t="s">
        <v>680</v>
      </c>
      <c r="E225" s="110">
        <v>4859045</v>
      </c>
      <c r="F225" s="110">
        <v>1</v>
      </c>
      <c r="G225" s="110">
        <v>4859044</v>
      </c>
      <c r="H225" s="110"/>
      <c r="I225" s="111" t="s">
        <v>191</v>
      </c>
      <c r="J225" s="3"/>
      <c r="K225" s="3"/>
      <c r="L225" s="3"/>
      <c r="M225" s="3"/>
      <c r="N225" s="3"/>
      <c r="O225" s="3"/>
    </row>
    <row r="226" spans="1:15" ht="17.45" customHeight="1">
      <c r="A226" s="107">
        <v>45</v>
      </c>
      <c r="B226" s="108" t="s">
        <v>681</v>
      </c>
      <c r="C226" s="109" t="s">
        <v>682</v>
      </c>
      <c r="D226" s="109" t="s">
        <v>683</v>
      </c>
      <c r="E226" s="110">
        <v>5000000</v>
      </c>
      <c r="F226" s="110">
        <v>1050000</v>
      </c>
      <c r="G226" s="110">
        <v>3950000</v>
      </c>
      <c r="H226" s="110"/>
      <c r="I226" s="111" t="s">
        <v>191</v>
      </c>
      <c r="J226" s="3"/>
      <c r="K226" s="3"/>
      <c r="L226" s="3"/>
      <c r="M226" s="3"/>
      <c r="N226" s="3"/>
      <c r="O226" s="3"/>
    </row>
    <row r="227" spans="1:15" ht="17.45" customHeight="1">
      <c r="A227" s="107">
        <v>43</v>
      </c>
      <c r="B227" s="108" t="s">
        <v>684</v>
      </c>
      <c r="C227" s="109" t="s">
        <v>685</v>
      </c>
      <c r="D227" s="109" t="s">
        <v>686</v>
      </c>
      <c r="E227" s="110">
        <v>5106300</v>
      </c>
      <c r="F227" s="110">
        <v>561693</v>
      </c>
      <c r="G227" s="110">
        <v>4544607</v>
      </c>
      <c r="H227" s="110"/>
      <c r="I227" s="111" t="s">
        <v>191</v>
      </c>
      <c r="J227" s="3"/>
      <c r="K227" s="3"/>
      <c r="L227" s="3"/>
      <c r="M227" s="3"/>
      <c r="N227" s="3"/>
      <c r="O227" s="3"/>
    </row>
    <row r="228" spans="1:15" ht="17.45" customHeight="1">
      <c r="A228" s="107">
        <v>42</v>
      </c>
      <c r="B228" s="108" t="s">
        <v>687</v>
      </c>
      <c r="C228" s="109" t="s">
        <v>688</v>
      </c>
      <c r="D228" s="109" t="s">
        <v>689</v>
      </c>
      <c r="E228" s="110">
        <v>5050600</v>
      </c>
      <c r="F228" s="110">
        <v>50600</v>
      </c>
      <c r="G228" s="110">
        <v>5000000</v>
      </c>
      <c r="H228" s="110"/>
      <c r="I228" s="111" t="s">
        <v>191</v>
      </c>
      <c r="J228" s="3"/>
      <c r="K228" s="3"/>
      <c r="L228" s="3"/>
      <c r="M228" s="3"/>
      <c r="N228" s="3"/>
      <c r="O228" s="3"/>
    </row>
    <row r="229" spans="1:15" ht="17.45" customHeight="1">
      <c r="A229" s="107">
        <v>42</v>
      </c>
      <c r="B229" s="108" t="s">
        <v>690</v>
      </c>
      <c r="C229" s="109" t="s">
        <v>691</v>
      </c>
      <c r="D229" s="109" t="s">
        <v>692</v>
      </c>
      <c r="E229" s="110">
        <v>842000</v>
      </c>
      <c r="F229" s="110">
        <v>8420</v>
      </c>
      <c r="G229" s="110">
        <v>833580</v>
      </c>
      <c r="H229" s="110"/>
      <c r="I229" s="111" t="s">
        <v>191</v>
      </c>
      <c r="J229" s="3"/>
      <c r="K229" s="3"/>
      <c r="L229" s="3"/>
      <c r="M229" s="3"/>
      <c r="N229" s="3"/>
      <c r="O229" s="3"/>
    </row>
    <row r="230" spans="1:15" ht="17.45" customHeight="1">
      <c r="A230" s="107">
        <v>42</v>
      </c>
      <c r="B230" s="108" t="s">
        <v>693</v>
      </c>
      <c r="C230" s="109" t="s">
        <v>694</v>
      </c>
      <c r="D230" s="109" t="s">
        <v>695</v>
      </c>
      <c r="E230" s="110">
        <v>5084989</v>
      </c>
      <c r="F230" s="110">
        <v>84989</v>
      </c>
      <c r="G230" s="110">
        <v>5000000</v>
      </c>
      <c r="H230" s="110"/>
      <c r="I230" s="111" t="s">
        <v>191</v>
      </c>
      <c r="J230" s="3"/>
      <c r="K230" s="3"/>
      <c r="L230" s="3"/>
      <c r="M230" s="3"/>
      <c r="N230" s="3"/>
      <c r="O230" s="3"/>
    </row>
    <row r="231" spans="1:15" ht="17.45" customHeight="1">
      <c r="A231" s="107">
        <v>42</v>
      </c>
      <c r="B231" s="108" t="s">
        <v>696</v>
      </c>
      <c r="C231" s="109" t="s">
        <v>697</v>
      </c>
      <c r="D231" s="109" t="s">
        <v>698</v>
      </c>
      <c r="E231" s="110">
        <v>4100400</v>
      </c>
      <c r="F231" s="110">
        <v>171711.5</v>
      </c>
      <c r="G231" s="110">
        <v>3928688.5</v>
      </c>
      <c r="H231" s="110"/>
      <c r="I231" s="111" t="s">
        <v>191</v>
      </c>
      <c r="J231" s="3"/>
      <c r="K231" s="3"/>
      <c r="L231" s="3"/>
      <c r="M231" s="3"/>
      <c r="N231" s="3"/>
      <c r="O231" s="3"/>
    </row>
    <row r="232" spans="1:15" ht="17.45" customHeight="1">
      <c r="A232" s="107">
        <v>42</v>
      </c>
      <c r="B232" s="108" t="s">
        <v>699</v>
      </c>
      <c r="C232" s="109" t="s">
        <v>700</v>
      </c>
      <c r="D232" s="109" t="s">
        <v>701</v>
      </c>
      <c r="E232" s="110">
        <v>1367720</v>
      </c>
      <c r="F232" s="110">
        <v>15050</v>
      </c>
      <c r="G232" s="110">
        <v>1352670</v>
      </c>
      <c r="H232" s="110"/>
      <c r="I232" s="111" t="s">
        <v>191</v>
      </c>
      <c r="J232" s="3"/>
      <c r="K232" s="3"/>
      <c r="L232" s="3"/>
      <c r="M232" s="3"/>
      <c r="N232" s="3"/>
      <c r="O232" s="3"/>
    </row>
    <row r="233" spans="1:15" ht="17.45" customHeight="1">
      <c r="A233" s="107">
        <v>42</v>
      </c>
      <c r="B233" s="108" t="s">
        <v>702</v>
      </c>
      <c r="C233" s="109" t="s">
        <v>703</v>
      </c>
      <c r="D233" s="109" t="s">
        <v>704</v>
      </c>
      <c r="E233" s="110">
        <v>4950000</v>
      </c>
      <c r="F233" s="110">
        <v>50000</v>
      </c>
      <c r="G233" s="110">
        <v>4900000</v>
      </c>
      <c r="H233" s="110"/>
      <c r="I233" s="111" t="s">
        <v>191</v>
      </c>
      <c r="J233" s="3"/>
      <c r="K233" s="3"/>
      <c r="L233" s="3"/>
      <c r="M233" s="3"/>
      <c r="N233" s="3"/>
      <c r="O233" s="3"/>
    </row>
    <row r="234" spans="1:15" ht="17.45" customHeight="1">
      <c r="A234" s="107">
        <v>42</v>
      </c>
      <c r="B234" s="108" t="s">
        <v>705</v>
      </c>
      <c r="C234" s="109" t="s">
        <v>706</v>
      </c>
      <c r="D234" s="109" t="s">
        <v>707</v>
      </c>
      <c r="E234" s="110">
        <v>9150000</v>
      </c>
      <c r="F234" s="110">
        <v>1</v>
      </c>
      <c r="G234" s="110">
        <v>5000000</v>
      </c>
      <c r="H234" s="110"/>
      <c r="I234" s="111" t="s">
        <v>191</v>
      </c>
      <c r="J234" s="3"/>
      <c r="K234" s="3"/>
      <c r="L234" s="3"/>
      <c r="M234" s="3"/>
      <c r="N234" s="3"/>
      <c r="O234" s="3"/>
    </row>
    <row r="235" spans="1:15" ht="17.45" customHeight="1">
      <c r="A235" s="107">
        <v>42</v>
      </c>
      <c r="B235" s="108" t="s">
        <v>708</v>
      </c>
      <c r="C235" s="109" t="s">
        <v>709</v>
      </c>
      <c r="D235" s="109" t="s">
        <v>710</v>
      </c>
      <c r="E235" s="110">
        <v>7356560</v>
      </c>
      <c r="F235" s="110">
        <v>100000</v>
      </c>
      <c r="G235" s="110">
        <v>5000000</v>
      </c>
      <c r="H235" s="110"/>
      <c r="I235" s="111" t="s">
        <v>191</v>
      </c>
      <c r="J235" s="3"/>
      <c r="K235" s="3"/>
      <c r="L235" s="3"/>
      <c r="M235" s="3"/>
      <c r="N235" s="3"/>
      <c r="O235" s="3"/>
    </row>
    <row r="236" spans="1:15" ht="17.45" customHeight="1">
      <c r="A236" s="107">
        <v>42</v>
      </c>
      <c r="B236" s="108" t="s">
        <v>711</v>
      </c>
      <c r="C236" s="109" t="s">
        <v>712</v>
      </c>
      <c r="D236" s="109" t="s">
        <v>713</v>
      </c>
      <c r="E236" s="110">
        <v>2002762</v>
      </c>
      <c r="F236" s="110">
        <v>24033</v>
      </c>
      <c r="G236" s="110">
        <v>1978728</v>
      </c>
      <c r="H236" s="110"/>
      <c r="I236" s="111" t="s">
        <v>191</v>
      </c>
      <c r="J236" s="3"/>
      <c r="K236" s="3"/>
      <c r="L236" s="3"/>
      <c r="M236" s="3"/>
      <c r="N236" s="3"/>
      <c r="O236" s="3"/>
    </row>
    <row r="237" spans="1:15" ht="17.45" customHeight="1">
      <c r="A237" s="107">
        <v>42</v>
      </c>
      <c r="B237" s="108" t="s">
        <v>714</v>
      </c>
      <c r="C237" s="109" t="s">
        <v>715</v>
      </c>
      <c r="D237" s="109" t="s">
        <v>716</v>
      </c>
      <c r="E237" s="110">
        <v>5029344</v>
      </c>
      <c r="F237" s="110">
        <v>50000</v>
      </c>
      <c r="G237" s="110">
        <v>4979344</v>
      </c>
      <c r="H237" s="110"/>
      <c r="I237" s="111" t="s">
        <v>191</v>
      </c>
      <c r="J237" s="3"/>
      <c r="K237" s="3"/>
      <c r="L237" s="3"/>
      <c r="M237" s="3"/>
      <c r="N237" s="3"/>
      <c r="O237" s="3"/>
    </row>
    <row r="238" spans="1:15" ht="17.45" customHeight="1">
      <c r="A238" s="107">
        <v>42</v>
      </c>
      <c r="B238" s="108" t="s">
        <v>717</v>
      </c>
      <c r="C238" s="109" t="s">
        <v>718</v>
      </c>
      <c r="D238" s="109" t="s">
        <v>719</v>
      </c>
      <c r="E238" s="110">
        <v>812150</v>
      </c>
      <c r="F238" s="110">
        <v>8950</v>
      </c>
      <c r="G238" s="110">
        <v>803200</v>
      </c>
      <c r="H238" s="110"/>
      <c r="I238" s="111" t="s">
        <v>191</v>
      </c>
      <c r="J238" s="3"/>
      <c r="K238" s="3"/>
      <c r="L238" s="3"/>
      <c r="M238" s="3"/>
      <c r="N238" s="3"/>
      <c r="O238" s="3"/>
    </row>
    <row r="239" spans="1:15" ht="17.45" customHeight="1">
      <c r="A239" s="107">
        <v>40</v>
      </c>
      <c r="B239" s="108" t="s">
        <v>720</v>
      </c>
      <c r="C239" s="109" t="s">
        <v>721</v>
      </c>
      <c r="D239" s="109" t="s">
        <v>722</v>
      </c>
      <c r="E239" s="110">
        <v>4455500</v>
      </c>
      <c r="F239" s="110">
        <v>40000</v>
      </c>
      <c r="G239" s="110">
        <v>4415500</v>
      </c>
      <c r="H239" s="110"/>
      <c r="I239" s="111" t="s">
        <v>191</v>
      </c>
      <c r="J239" s="3"/>
      <c r="K239" s="3"/>
      <c r="L239" s="3"/>
      <c r="M239" s="3"/>
      <c r="N239" s="3"/>
      <c r="O239" s="3"/>
    </row>
    <row r="240" spans="1:15" ht="17.45" customHeight="1">
      <c r="A240" s="107">
        <v>40</v>
      </c>
      <c r="B240" s="108" t="s">
        <v>723</v>
      </c>
      <c r="C240" s="109" t="s">
        <v>724</v>
      </c>
      <c r="D240" s="109" t="s">
        <v>725</v>
      </c>
      <c r="E240" s="110">
        <v>1341513.5</v>
      </c>
      <c r="F240" s="110">
        <v>281717.84000000003</v>
      </c>
      <c r="G240" s="110">
        <v>1059795.6599999999</v>
      </c>
      <c r="H240" s="110"/>
      <c r="I240" s="111" t="s">
        <v>191</v>
      </c>
      <c r="J240" s="3"/>
      <c r="K240" s="3"/>
      <c r="L240" s="3"/>
      <c r="M240" s="3"/>
      <c r="N240" s="3"/>
      <c r="O240" s="3"/>
    </row>
    <row r="241" spans="1:15" ht="17.45" customHeight="1">
      <c r="A241" s="107">
        <v>40</v>
      </c>
      <c r="B241" s="108" t="s">
        <v>726</v>
      </c>
      <c r="C241" s="109" t="s">
        <v>727</v>
      </c>
      <c r="D241" s="109" t="s">
        <v>728</v>
      </c>
      <c r="E241" s="110">
        <v>477000</v>
      </c>
      <c r="F241" s="110">
        <v>100170</v>
      </c>
      <c r="G241" s="110">
        <v>376830</v>
      </c>
      <c r="H241" s="110"/>
      <c r="I241" s="111" t="s">
        <v>191</v>
      </c>
      <c r="J241" s="3"/>
      <c r="K241" s="3"/>
      <c r="L241" s="3"/>
      <c r="M241" s="3"/>
      <c r="N241" s="3"/>
      <c r="O241" s="3"/>
    </row>
    <row r="242" spans="1:15" ht="17.45" customHeight="1">
      <c r="A242" s="107">
        <v>40</v>
      </c>
      <c r="B242" s="108" t="s">
        <v>729</v>
      </c>
      <c r="C242" s="109" t="s">
        <v>730</v>
      </c>
      <c r="D242" s="109" t="s">
        <v>731</v>
      </c>
      <c r="E242" s="110">
        <v>1500000</v>
      </c>
      <c r="F242" s="110">
        <v>1</v>
      </c>
      <c r="G242" s="110">
        <v>1500000</v>
      </c>
      <c r="H242" s="110"/>
      <c r="I242" s="111" t="s">
        <v>191</v>
      </c>
      <c r="J242" s="3"/>
      <c r="K242" s="3"/>
      <c r="L242" s="3"/>
      <c r="M242" s="3"/>
      <c r="N242" s="3"/>
      <c r="O242" s="3"/>
    </row>
    <row r="243" spans="1:15" ht="17.45" customHeight="1">
      <c r="A243" s="107">
        <v>40</v>
      </c>
      <c r="B243" s="108" t="s">
        <v>732</v>
      </c>
      <c r="C243" s="109" t="s">
        <v>733</v>
      </c>
      <c r="D243" s="109" t="s">
        <v>734</v>
      </c>
      <c r="E243" s="110">
        <v>771674.2</v>
      </c>
      <c r="F243" s="110">
        <v>162051.57999999999</v>
      </c>
      <c r="G243" s="110">
        <v>609622.62</v>
      </c>
      <c r="H243" s="110"/>
      <c r="I243" s="111" t="s">
        <v>191</v>
      </c>
      <c r="J243" s="3"/>
      <c r="K243" s="3"/>
      <c r="L243" s="3"/>
      <c r="M243" s="3"/>
      <c r="N243" s="3"/>
      <c r="O243" s="3"/>
    </row>
    <row r="244" spans="1:15" ht="17.45" customHeight="1">
      <c r="A244" s="107">
        <v>40</v>
      </c>
      <c r="B244" s="108" t="s">
        <v>735</v>
      </c>
      <c r="C244" s="109" t="s">
        <v>736</v>
      </c>
      <c r="D244" s="109" t="s">
        <v>737</v>
      </c>
      <c r="E244" s="110">
        <v>4475250</v>
      </c>
      <c r="F244" s="110">
        <v>989802</v>
      </c>
      <c r="G244" s="110">
        <v>3485448</v>
      </c>
      <c r="H244" s="110"/>
      <c r="I244" s="111" t="s">
        <v>191</v>
      </c>
      <c r="J244" s="3"/>
      <c r="K244" s="3"/>
      <c r="L244" s="3"/>
      <c r="M244" s="3"/>
      <c r="N244" s="3"/>
      <c r="O244" s="3"/>
    </row>
    <row r="245" spans="1:15" ht="17.45" customHeight="1">
      <c r="A245" s="107">
        <v>40</v>
      </c>
      <c r="B245" s="108" t="s">
        <v>738</v>
      </c>
      <c r="C245" s="109" t="s">
        <v>739</v>
      </c>
      <c r="D245" s="109" t="s">
        <v>740</v>
      </c>
      <c r="E245" s="110">
        <v>1600546</v>
      </c>
      <c r="F245" s="110">
        <v>320110</v>
      </c>
      <c r="G245" s="110">
        <v>1280436</v>
      </c>
      <c r="H245" s="110"/>
      <c r="I245" s="111" t="s">
        <v>191</v>
      </c>
      <c r="J245" s="3"/>
      <c r="K245" s="3"/>
      <c r="L245" s="3"/>
      <c r="M245" s="3"/>
      <c r="N245" s="3"/>
      <c r="O245" s="3"/>
    </row>
    <row r="246" spans="1:15" ht="17.45" customHeight="1">
      <c r="A246" s="107">
        <v>40</v>
      </c>
      <c r="B246" s="108" t="s">
        <v>741</v>
      </c>
      <c r="C246" s="109" t="s">
        <v>742</v>
      </c>
      <c r="D246" s="109" t="s">
        <v>743</v>
      </c>
      <c r="E246" s="110">
        <v>1520500</v>
      </c>
      <c r="F246" s="110">
        <v>532175</v>
      </c>
      <c r="G246" s="110">
        <v>988325</v>
      </c>
      <c r="H246" s="110"/>
      <c r="I246" s="111" t="s">
        <v>191</v>
      </c>
      <c r="J246" s="3"/>
      <c r="K246" s="3"/>
      <c r="L246" s="3"/>
      <c r="M246" s="3"/>
      <c r="N246" s="3"/>
      <c r="O246" s="3"/>
    </row>
    <row r="247" spans="1:15" ht="17.45" customHeight="1">
      <c r="A247" s="107">
        <v>40</v>
      </c>
      <c r="B247" s="108" t="s">
        <v>744</v>
      </c>
      <c r="C247" s="109" t="s">
        <v>745</v>
      </c>
      <c r="D247" s="109" t="s">
        <v>746</v>
      </c>
      <c r="E247" s="110">
        <v>1225200</v>
      </c>
      <c r="F247" s="110">
        <v>5000</v>
      </c>
      <c r="G247" s="110">
        <v>1220200</v>
      </c>
      <c r="H247" s="110"/>
      <c r="I247" s="111" t="s">
        <v>191</v>
      </c>
      <c r="J247" s="3"/>
      <c r="K247" s="3"/>
      <c r="L247" s="3"/>
      <c r="M247" s="3"/>
      <c r="N247" s="3"/>
      <c r="O247" s="3"/>
    </row>
    <row r="248" spans="1:15" ht="17.45" customHeight="1">
      <c r="A248" s="107">
        <v>38</v>
      </c>
      <c r="B248" s="108" t="s">
        <v>747</v>
      </c>
      <c r="C248" s="109" t="s">
        <v>748</v>
      </c>
      <c r="D248" s="109" t="s">
        <v>749</v>
      </c>
      <c r="E248" s="110">
        <v>5554890</v>
      </c>
      <c r="F248" s="110">
        <v>554890</v>
      </c>
      <c r="G248" s="110">
        <v>5000000</v>
      </c>
      <c r="H248" s="110"/>
      <c r="I248" s="111" t="s">
        <v>191</v>
      </c>
      <c r="J248" s="3"/>
      <c r="K248" s="3"/>
      <c r="L248" s="3"/>
      <c r="M248" s="3"/>
      <c r="N248" s="3"/>
      <c r="O248" s="3"/>
    </row>
    <row r="249" spans="1:15" ht="17.45" customHeight="1">
      <c r="A249" s="107">
        <v>38</v>
      </c>
      <c r="B249" s="108" t="s">
        <v>750</v>
      </c>
      <c r="C249" s="109" t="s">
        <v>751</v>
      </c>
      <c r="D249" s="109" t="s">
        <v>752</v>
      </c>
      <c r="E249" s="110">
        <v>613400</v>
      </c>
      <c r="F249" s="110">
        <v>58000</v>
      </c>
      <c r="G249" s="110">
        <v>555400</v>
      </c>
      <c r="H249" s="110"/>
      <c r="I249" s="111" t="s">
        <v>191</v>
      </c>
      <c r="J249" s="3"/>
      <c r="K249" s="3"/>
      <c r="L249" s="3"/>
      <c r="M249" s="3"/>
      <c r="N249" s="3"/>
      <c r="O249" s="3"/>
    </row>
    <row r="250" spans="1:15" ht="17.45" customHeight="1">
      <c r="A250" s="107">
        <v>38</v>
      </c>
      <c r="B250" s="108" t="s">
        <v>753</v>
      </c>
      <c r="C250" s="109" t="s">
        <v>754</v>
      </c>
      <c r="D250" s="109" t="s">
        <v>755</v>
      </c>
      <c r="E250" s="110">
        <v>997129.1</v>
      </c>
      <c r="F250" s="110">
        <v>100000</v>
      </c>
      <c r="G250" s="110">
        <v>897129.1</v>
      </c>
      <c r="H250" s="110"/>
      <c r="I250" s="111" t="s">
        <v>191</v>
      </c>
      <c r="J250" s="3"/>
      <c r="K250" s="3"/>
      <c r="L250" s="3"/>
      <c r="M250" s="3"/>
      <c r="N250" s="3"/>
      <c r="O250" s="3"/>
    </row>
    <row r="251" spans="1:15" ht="17.45" customHeight="1">
      <c r="A251" s="107">
        <v>38</v>
      </c>
      <c r="B251" s="108" t="s">
        <v>756</v>
      </c>
      <c r="C251" s="109" t="s">
        <v>757</v>
      </c>
      <c r="D251" s="109" t="s">
        <v>758</v>
      </c>
      <c r="E251" s="110">
        <v>1707612</v>
      </c>
      <c r="F251" s="110">
        <v>170762</v>
      </c>
      <c r="G251" s="110">
        <v>1536850</v>
      </c>
      <c r="H251" s="110"/>
      <c r="I251" s="111" t="s">
        <v>191</v>
      </c>
      <c r="J251" s="3"/>
      <c r="K251" s="3"/>
      <c r="L251" s="3"/>
      <c r="M251" s="3"/>
      <c r="N251" s="3"/>
      <c r="O251" s="3"/>
    </row>
    <row r="252" spans="1:15" ht="17.45" customHeight="1">
      <c r="A252" s="107">
        <v>38</v>
      </c>
      <c r="B252" s="108" t="s">
        <v>759</v>
      </c>
      <c r="C252" s="109" t="s">
        <v>760</v>
      </c>
      <c r="D252" s="109" t="s">
        <v>761</v>
      </c>
      <c r="E252" s="110">
        <v>657332</v>
      </c>
      <c r="F252" s="110">
        <v>75000</v>
      </c>
      <c r="G252" s="110">
        <v>582332</v>
      </c>
      <c r="H252" s="110"/>
      <c r="I252" s="111" t="s">
        <v>191</v>
      </c>
      <c r="J252" s="3"/>
      <c r="K252" s="3"/>
      <c r="L252" s="3"/>
      <c r="M252" s="3"/>
      <c r="N252" s="3"/>
      <c r="O252" s="3"/>
    </row>
    <row r="253" spans="1:15" ht="17.45" customHeight="1">
      <c r="A253" s="107">
        <v>38</v>
      </c>
      <c r="B253" s="108" t="s">
        <v>762</v>
      </c>
      <c r="C253" s="109" t="s">
        <v>763</v>
      </c>
      <c r="D253" s="109" t="s">
        <v>764</v>
      </c>
      <c r="E253" s="110">
        <v>1570237.5</v>
      </c>
      <c r="F253" s="110">
        <v>165000</v>
      </c>
      <c r="G253" s="110">
        <v>1405237.5</v>
      </c>
      <c r="H253" s="110"/>
      <c r="I253" s="111" t="s">
        <v>191</v>
      </c>
      <c r="J253" s="3"/>
      <c r="K253" s="3"/>
      <c r="L253" s="3"/>
      <c r="M253" s="3"/>
      <c r="N253" s="3"/>
      <c r="O253" s="3"/>
    </row>
    <row r="254" spans="1:15" ht="17.45" customHeight="1">
      <c r="A254" s="107">
        <v>38</v>
      </c>
      <c r="B254" s="108" t="s">
        <v>765</v>
      </c>
      <c r="C254" s="109" t="s">
        <v>766</v>
      </c>
      <c r="D254" s="109" t="s">
        <v>767</v>
      </c>
      <c r="E254" s="110">
        <v>3532308</v>
      </c>
      <c r="F254" s="110">
        <v>389000</v>
      </c>
      <c r="G254" s="110">
        <v>3143308</v>
      </c>
      <c r="H254" s="110"/>
      <c r="I254" s="111" t="s">
        <v>191</v>
      </c>
      <c r="J254" s="3"/>
      <c r="K254" s="3"/>
      <c r="L254" s="3"/>
      <c r="M254" s="3"/>
      <c r="N254" s="3"/>
      <c r="O254" s="3"/>
    </row>
    <row r="255" spans="1:15" ht="17.45" customHeight="1">
      <c r="A255" s="107">
        <v>38</v>
      </c>
      <c r="B255" s="108" t="s">
        <v>768</v>
      </c>
      <c r="C255" s="109" t="s">
        <v>769</v>
      </c>
      <c r="D255" s="109" t="s">
        <v>770</v>
      </c>
      <c r="E255" s="110">
        <v>595788</v>
      </c>
      <c r="F255" s="110">
        <v>60000</v>
      </c>
      <c r="G255" s="110">
        <v>535788</v>
      </c>
      <c r="H255" s="110"/>
      <c r="I255" s="111" t="s">
        <v>191</v>
      </c>
      <c r="J255" s="3"/>
      <c r="K255" s="3"/>
      <c r="L255" s="3"/>
      <c r="M255" s="3"/>
      <c r="N255" s="3"/>
      <c r="O255" s="3"/>
    </row>
    <row r="256" spans="1:15" ht="17.45" customHeight="1">
      <c r="A256" s="107">
        <v>38</v>
      </c>
      <c r="B256" s="108" t="s">
        <v>771</v>
      </c>
      <c r="C256" s="109" t="s">
        <v>772</v>
      </c>
      <c r="D256" s="109" t="s">
        <v>773</v>
      </c>
      <c r="E256" s="110">
        <v>440001</v>
      </c>
      <c r="F256" s="110">
        <v>40001</v>
      </c>
      <c r="G256" s="110">
        <v>400000</v>
      </c>
      <c r="H256" s="110"/>
      <c r="I256" s="111" t="s">
        <v>191</v>
      </c>
      <c r="J256" s="3"/>
      <c r="K256" s="3"/>
      <c r="L256" s="3"/>
      <c r="M256" s="3"/>
      <c r="N256" s="3"/>
      <c r="O256" s="3"/>
    </row>
    <row r="257" spans="1:15" ht="17.45" customHeight="1">
      <c r="A257" s="107">
        <v>37</v>
      </c>
      <c r="B257" s="108" t="s">
        <v>774</v>
      </c>
      <c r="C257" s="109" t="s">
        <v>775</v>
      </c>
      <c r="D257" s="109" t="s">
        <v>776</v>
      </c>
      <c r="E257" s="110">
        <v>185000</v>
      </c>
      <c r="F257" s="110">
        <v>2001</v>
      </c>
      <c r="G257" s="110">
        <v>182999</v>
      </c>
      <c r="H257" s="110"/>
      <c r="I257" s="111" t="s">
        <v>191</v>
      </c>
      <c r="J257" s="3"/>
      <c r="K257" s="3"/>
      <c r="L257" s="3"/>
      <c r="M257" s="3"/>
      <c r="N257" s="3"/>
      <c r="O257" s="3"/>
    </row>
    <row r="258" spans="1:15" ht="17.45" customHeight="1">
      <c r="A258" s="107">
        <v>37</v>
      </c>
      <c r="B258" s="108" t="s">
        <v>777</v>
      </c>
      <c r="C258" s="109" t="s">
        <v>778</v>
      </c>
      <c r="D258" s="109" t="s">
        <v>779</v>
      </c>
      <c r="E258" s="110">
        <v>4997998</v>
      </c>
      <c r="F258" s="110">
        <v>60000</v>
      </c>
      <c r="G258" s="110">
        <v>4937998</v>
      </c>
      <c r="H258" s="110"/>
      <c r="I258" s="111" t="s">
        <v>191</v>
      </c>
      <c r="J258" s="3"/>
      <c r="K258" s="3"/>
      <c r="L258" s="3"/>
      <c r="M258" s="3"/>
      <c r="N258" s="3"/>
      <c r="O258" s="3"/>
    </row>
    <row r="259" spans="1:15" ht="17.45" customHeight="1">
      <c r="A259" s="107">
        <v>37</v>
      </c>
      <c r="B259" s="108" t="s">
        <v>780</v>
      </c>
      <c r="C259" s="109" t="s">
        <v>781</v>
      </c>
      <c r="D259" s="109" t="s">
        <v>782</v>
      </c>
      <c r="E259" s="110">
        <v>4885600</v>
      </c>
      <c r="F259" s="110">
        <v>50000</v>
      </c>
      <c r="G259" s="110">
        <v>4835600</v>
      </c>
      <c r="H259" s="110"/>
      <c r="I259" s="111" t="s">
        <v>191</v>
      </c>
      <c r="J259" s="3"/>
      <c r="K259" s="3"/>
      <c r="L259" s="3"/>
      <c r="M259" s="3"/>
      <c r="N259" s="3"/>
      <c r="O259" s="3"/>
    </row>
    <row r="260" spans="1:15" ht="17.45" customHeight="1">
      <c r="A260" s="107">
        <v>37</v>
      </c>
      <c r="B260" s="108" t="s">
        <v>783</v>
      </c>
      <c r="C260" s="109" t="s">
        <v>784</v>
      </c>
      <c r="D260" s="109" t="s">
        <v>785</v>
      </c>
      <c r="E260" s="110">
        <v>4989292</v>
      </c>
      <c r="F260" s="110">
        <v>100000</v>
      </c>
      <c r="G260" s="110">
        <v>4889292</v>
      </c>
      <c r="H260" s="110"/>
      <c r="I260" s="111" t="s">
        <v>191</v>
      </c>
      <c r="J260" s="3"/>
      <c r="K260" s="3"/>
      <c r="L260" s="3"/>
      <c r="M260" s="3"/>
      <c r="N260" s="3"/>
      <c r="O260" s="3"/>
    </row>
    <row r="261" spans="1:15" ht="17.45" customHeight="1">
      <c r="A261" s="107">
        <v>37</v>
      </c>
      <c r="B261" s="108" t="s">
        <v>786</v>
      </c>
      <c r="C261" s="109" t="s">
        <v>787</v>
      </c>
      <c r="D261" s="109" t="s">
        <v>788</v>
      </c>
      <c r="E261" s="110">
        <v>5055000</v>
      </c>
      <c r="F261" s="110">
        <v>55000</v>
      </c>
      <c r="G261" s="110">
        <v>5000000</v>
      </c>
      <c r="H261" s="110"/>
      <c r="I261" s="111" t="s">
        <v>191</v>
      </c>
      <c r="J261" s="3"/>
      <c r="K261" s="3"/>
      <c r="L261" s="3"/>
      <c r="M261" s="3"/>
      <c r="N261" s="3"/>
      <c r="O261" s="3"/>
    </row>
    <row r="262" spans="1:15" ht="17.45" customHeight="1">
      <c r="A262" s="107">
        <v>37</v>
      </c>
      <c r="B262" s="108" t="s">
        <v>789</v>
      </c>
      <c r="C262" s="109" t="s">
        <v>790</v>
      </c>
      <c r="D262" s="109" t="s">
        <v>791</v>
      </c>
      <c r="E262" s="110">
        <v>4190000</v>
      </c>
      <c r="F262" s="110">
        <v>55000</v>
      </c>
      <c r="G262" s="110">
        <v>4855000</v>
      </c>
      <c r="H262" s="110"/>
      <c r="I262" s="111" t="s">
        <v>191</v>
      </c>
      <c r="J262" s="3"/>
      <c r="K262" s="3"/>
      <c r="L262" s="3"/>
      <c r="M262" s="3"/>
      <c r="N262" s="3"/>
      <c r="O262" s="3"/>
    </row>
    <row r="263" spans="1:15" ht="17.45" customHeight="1">
      <c r="A263" s="107">
        <v>37</v>
      </c>
      <c r="B263" s="108" t="s">
        <v>792</v>
      </c>
      <c r="C263" s="109" t="s">
        <v>793</v>
      </c>
      <c r="D263" s="109" t="s">
        <v>794</v>
      </c>
      <c r="E263" s="110">
        <v>1358820</v>
      </c>
      <c r="F263" s="110">
        <v>25000</v>
      </c>
      <c r="G263" s="110">
        <v>1333820</v>
      </c>
      <c r="H263" s="110"/>
      <c r="I263" s="111" t="s">
        <v>191</v>
      </c>
      <c r="J263" s="3"/>
      <c r="K263" s="3"/>
      <c r="L263" s="3"/>
      <c r="M263" s="3"/>
      <c r="N263" s="3"/>
      <c r="O263" s="3"/>
    </row>
    <row r="264" spans="1:15" ht="17.45" customHeight="1">
      <c r="A264" s="107">
        <v>35</v>
      </c>
      <c r="B264" s="108" t="s">
        <v>795</v>
      </c>
      <c r="C264" s="109" t="s">
        <v>796</v>
      </c>
      <c r="D264" s="109" t="s">
        <v>797</v>
      </c>
      <c r="E264" s="110">
        <v>4392500</v>
      </c>
      <c r="F264" s="110">
        <v>1</v>
      </c>
      <c r="G264" s="110">
        <v>4392499</v>
      </c>
      <c r="H264" s="110"/>
      <c r="I264" s="111" t="s">
        <v>191</v>
      </c>
      <c r="J264" s="3"/>
      <c r="K264" s="3"/>
      <c r="L264" s="3"/>
      <c r="M264" s="3"/>
      <c r="N264" s="3"/>
      <c r="O264" s="3"/>
    </row>
    <row r="265" spans="1:15" ht="17.45" customHeight="1">
      <c r="A265" s="107">
        <v>35</v>
      </c>
      <c r="B265" s="108" t="s">
        <v>798</v>
      </c>
      <c r="C265" s="109" t="s">
        <v>799</v>
      </c>
      <c r="D265" s="109" t="s">
        <v>800</v>
      </c>
      <c r="E265" s="110">
        <v>1826961</v>
      </c>
      <c r="F265" s="110">
        <v>325000</v>
      </c>
      <c r="G265" s="110">
        <v>1501961</v>
      </c>
      <c r="H265" s="110"/>
      <c r="I265" s="111" t="s">
        <v>191</v>
      </c>
      <c r="J265" s="3"/>
      <c r="K265" s="3"/>
      <c r="L265" s="3"/>
      <c r="M265" s="3"/>
      <c r="N265" s="3"/>
      <c r="O265" s="3"/>
    </row>
    <row r="266" spans="1:15" ht="17.45" customHeight="1">
      <c r="A266" s="107">
        <v>35</v>
      </c>
      <c r="B266" s="108" t="s">
        <v>801</v>
      </c>
      <c r="C266" s="109" t="s">
        <v>802</v>
      </c>
      <c r="D266" s="109" t="s">
        <v>803</v>
      </c>
      <c r="E266" s="110">
        <v>5070000</v>
      </c>
      <c r="F266" s="110">
        <v>1064700</v>
      </c>
      <c r="G266" s="110">
        <v>4005300</v>
      </c>
      <c r="H266" s="110"/>
      <c r="I266" s="111" t="s">
        <v>191</v>
      </c>
      <c r="J266" s="3"/>
      <c r="K266" s="3"/>
      <c r="L266" s="3"/>
      <c r="M266" s="3"/>
      <c r="N266" s="3"/>
      <c r="O266" s="3"/>
    </row>
    <row r="267" spans="1:15" ht="17.45" customHeight="1">
      <c r="A267" s="107">
        <v>35</v>
      </c>
      <c r="B267" s="108" t="s">
        <v>804</v>
      </c>
      <c r="C267" s="109" t="s">
        <v>805</v>
      </c>
      <c r="D267" s="109" t="s">
        <v>806</v>
      </c>
      <c r="E267" s="110">
        <v>316250</v>
      </c>
      <c r="F267" s="110">
        <v>66412.5</v>
      </c>
      <c r="G267" s="110">
        <v>249837.5</v>
      </c>
      <c r="H267" s="110"/>
      <c r="I267" s="111" t="s">
        <v>191</v>
      </c>
      <c r="J267" s="3"/>
      <c r="K267" s="3"/>
      <c r="L267" s="3"/>
      <c r="M267" s="3"/>
      <c r="N267" s="3"/>
      <c r="O267" s="3"/>
    </row>
    <row r="268" spans="1:15" ht="17.45" customHeight="1">
      <c r="A268" s="107">
        <v>35</v>
      </c>
      <c r="B268" s="108" t="s">
        <v>807</v>
      </c>
      <c r="C268" s="109" t="s">
        <v>808</v>
      </c>
      <c r="D268" s="109" t="s">
        <v>809</v>
      </c>
      <c r="E268" s="110">
        <v>1513912.52</v>
      </c>
      <c r="F268" s="110">
        <v>317921.63</v>
      </c>
      <c r="G268" s="110">
        <v>1195990.8899999999</v>
      </c>
      <c r="H268" s="110"/>
      <c r="I268" s="111" t="s">
        <v>191</v>
      </c>
      <c r="J268" s="3"/>
      <c r="K268" s="3"/>
      <c r="L268" s="3"/>
      <c r="M268" s="3"/>
      <c r="N268" s="3"/>
      <c r="O268" s="3"/>
    </row>
    <row r="269" spans="1:15" ht="17.45" customHeight="1">
      <c r="A269" s="107">
        <v>35</v>
      </c>
      <c r="B269" s="108" t="s">
        <v>810</v>
      </c>
      <c r="C269" s="109" t="s">
        <v>811</v>
      </c>
      <c r="D269" s="109" t="s">
        <v>812</v>
      </c>
      <c r="E269" s="110">
        <v>1116222.72</v>
      </c>
      <c r="F269" s="110">
        <v>224300</v>
      </c>
      <c r="G269" s="110">
        <v>891922.72</v>
      </c>
      <c r="H269" s="110"/>
      <c r="I269" s="111" t="s">
        <v>191</v>
      </c>
      <c r="J269" s="3"/>
      <c r="K269" s="3"/>
      <c r="L269" s="3"/>
      <c r="M269" s="3"/>
      <c r="N269" s="3"/>
      <c r="O269" s="3"/>
    </row>
    <row r="270" spans="1:15" ht="17.45" customHeight="1">
      <c r="A270" s="107">
        <v>35</v>
      </c>
      <c r="B270" s="108" t="s">
        <v>813</v>
      </c>
      <c r="C270" s="109" t="s">
        <v>814</v>
      </c>
      <c r="D270" s="109" t="s">
        <v>815</v>
      </c>
      <c r="E270" s="110">
        <v>1210000</v>
      </c>
      <c r="F270" s="110">
        <v>202000</v>
      </c>
      <c r="G270" s="110">
        <v>1008000</v>
      </c>
      <c r="H270" s="110"/>
      <c r="I270" s="111" t="s">
        <v>191</v>
      </c>
      <c r="J270" s="3"/>
      <c r="K270" s="3"/>
      <c r="L270" s="3"/>
      <c r="M270" s="3"/>
      <c r="N270" s="3"/>
      <c r="O270" s="3"/>
    </row>
    <row r="271" spans="1:15" ht="17.45" customHeight="1">
      <c r="A271" s="107">
        <v>35</v>
      </c>
      <c r="B271" s="108" t="s">
        <v>816</v>
      </c>
      <c r="C271" s="109" t="s">
        <v>817</v>
      </c>
      <c r="D271" s="109" t="s">
        <v>818</v>
      </c>
      <c r="E271" s="110">
        <v>7009000</v>
      </c>
      <c r="F271" s="110">
        <v>2009000</v>
      </c>
      <c r="G271" s="110">
        <v>5000000</v>
      </c>
      <c r="H271" s="110"/>
      <c r="I271" s="111" t="s">
        <v>191</v>
      </c>
      <c r="J271" s="3"/>
      <c r="K271" s="3"/>
      <c r="L271" s="3"/>
      <c r="M271" s="3"/>
      <c r="N271" s="3"/>
      <c r="O271" s="3"/>
    </row>
    <row r="272" spans="1:15" ht="17.45" customHeight="1">
      <c r="A272" s="107">
        <v>35</v>
      </c>
      <c r="B272" s="108" t="s">
        <v>819</v>
      </c>
      <c r="C272" s="109" t="s">
        <v>820</v>
      </c>
      <c r="D272" s="109" t="s">
        <v>821</v>
      </c>
      <c r="E272" s="110">
        <v>3937000</v>
      </c>
      <c r="F272" s="110">
        <v>826770</v>
      </c>
      <c r="G272" s="110">
        <v>3110230</v>
      </c>
      <c r="H272" s="110"/>
      <c r="I272" s="111" t="s">
        <v>191</v>
      </c>
      <c r="J272" s="3"/>
      <c r="K272" s="3"/>
      <c r="L272" s="3"/>
      <c r="M272" s="3"/>
      <c r="N272" s="3"/>
      <c r="O272" s="3"/>
    </row>
    <row r="273" spans="1:15" ht="17.45" customHeight="1">
      <c r="A273" s="107">
        <v>35</v>
      </c>
      <c r="B273" s="108" t="s">
        <v>822</v>
      </c>
      <c r="C273" s="109" t="s">
        <v>823</v>
      </c>
      <c r="D273" s="109" t="s">
        <v>824</v>
      </c>
      <c r="E273" s="110">
        <v>343665</v>
      </c>
      <c r="F273" s="110">
        <v>59630</v>
      </c>
      <c r="G273" s="110">
        <v>284035</v>
      </c>
      <c r="H273" s="110"/>
      <c r="I273" s="111" t="s">
        <v>191</v>
      </c>
      <c r="J273" s="3"/>
      <c r="K273" s="3"/>
      <c r="L273" s="3"/>
      <c r="M273" s="3"/>
      <c r="N273" s="3"/>
      <c r="O273" s="3"/>
    </row>
    <row r="274" spans="1:15" ht="17.45" customHeight="1">
      <c r="A274" s="107">
        <v>35</v>
      </c>
      <c r="B274" s="108" t="s">
        <v>825</v>
      </c>
      <c r="C274" s="109" t="s">
        <v>826</v>
      </c>
      <c r="D274" s="109" t="s">
        <v>827</v>
      </c>
      <c r="E274" s="110">
        <v>6250001</v>
      </c>
      <c r="F274" s="110">
        <v>1250001</v>
      </c>
      <c r="G274" s="110">
        <v>5000000</v>
      </c>
      <c r="H274" s="110"/>
      <c r="I274" s="111" t="s">
        <v>191</v>
      </c>
      <c r="J274" s="3"/>
      <c r="K274" s="3"/>
      <c r="L274" s="3"/>
      <c r="M274" s="3"/>
      <c r="N274" s="3"/>
      <c r="O274" s="3"/>
    </row>
    <row r="275" spans="1:15" ht="17.45" customHeight="1">
      <c r="A275" s="107">
        <v>35</v>
      </c>
      <c r="B275" s="108" t="s">
        <v>828</v>
      </c>
      <c r="C275" s="109" t="s">
        <v>829</v>
      </c>
      <c r="D275" s="109" t="s">
        <v>830</v>
      </c>
      <c r="E275" s="110">
        <v>1683227.18</v>
      </c>
      <c r="F275" s="110">
        <v>353477.71</v>
      </c>
      <c r="G275" s="110">
        <v>1329749.47</v>
      </c>
      <c r="H275" s="110"/>
      <c r="I275" s="111" t="s">
        <v>191</v>
      </c>
      <c r="J275" s="3"/>
      <c r="K275" s="3"/>
      <c r="L275" s="3"/>
      <c r="M275" s="3"/>
      <c r="N275" s="3"/>
      <c r="O275" s="3"/>
    </row>
    <row r="276" spans="1:15" ht="17.45" customHeight="1">
      <c r="A276" s="107">
        <v>35</v>
      </c>
      <c r="B276" s="108" t="s">
        <v>831</v>
      </c>
      <c r="C276" s="109" t="s">
        <v>832</v>
      </c>
      <c r="D276" s="109" t="s">
        <v>833</v>
      </c>
      <c r="E276" s="110">
        <v>100000</v>
      </c>
      <c r="F276" s="110">
        <v>25000</v>
      </c>
      <c r="G276" s="110">
        <v>75000</v>
      </c>
      <c r="H276" s="110"/>
      <c r="I276" s="111" t="s">
        <v>191</v>
      </c>
      <c r="J276" s="3"/>
      <c r="K276" s="3"/>
      <c r="L276" s="3"/>
      <c r="M276" s="3"/>
      <c r="N276" s="3"/>
      <c r="O276" s="3"/>
    </row>
    <row r="277" spans="1:15" ht="17.45" customHeight="1">
      <c r="A277" s="107">
        <v>35</v>
      </c>
      <c r="B277" s="108" t="s">
        <v>834</v>
      </c>
      <c r="C277" s="109" t="s">
        <v>835</v>
      </c>
      <c r="D277" s="109" t="s">
        <v>836</v>
      </c>
      <c r="E277" s="110">
        <v>1026600</v>
      </c>
      <c r="F277" s="110">
        <v>185453</v>
      </c>
      <c r="G277" s="110">
        <v>841147</v>
      </c>
      <c r="H277" s="110"/>
      <c r="I277" s="111" t="s">
        <v>191</v>
      </c>
      <c r="J277" s="3"/>
      <c r="K277" s="3"/>
      <c r="L277" s="3"/>
      <c r="M277" s="3"/>
      <c r="N277" s="3"/>
      <c r="O277" s="3"/>
    </row>
    <row r="278" spans="1:15" ht="17.45" customHeight="1">
      <c r="A278" s="107">
        <v>35</v>
      </c>
      <c r="B278" s="108" t="s">
        <v>837</v>
      </c>
      <c r="C278" s="109" t="s">
        <v>838</v>
      </c>
      <c r="D278" s="109" t="s">
        <v>839</v>
      </c>
      <c r="E278" s="110">
        <v>4905750</v>
      </c>
      <c r="F278" s="110">
        <v>1000</v>
      </c>
      <c r="G278" s="110">
        <v>4904750</v>
      </c>
      <c r="H278" s="110"/>
      <c r="I278" s="111" t="s">
        <v>191</v>
      </c>
      <c r="J278" s="3"/>
      <c r="K278" s="3"/>
      <c r="L278" s="3"/>
      <c r="M278" s="3"/>
      <c r="N278" s="3"/>
      <c r="O278" s="3"/>
    </row>
    <row r="279" spans="1:15" ht="17.45" customHeight="1">
      <c r="A279" s="107">
        <v>35</v>
      </c>
      <c r="B279" s="108" t="s">
        <v>840</v>
      </c>
      <c r="C279" s="109" t="s">
        <v>841</v>
      </c>
      <c r="D279" s="109" t="s">
        <v>842</v>
      </c>
      <c r="E279" s="110">
        <v>2025040.88</v>
      </c>
      <c r="F279" s="110">
        <v>412500</v>
      </c>
      <c r="G279" s="110">
        <v>1612540.88</v>
      </c>
      <c r="H279" s="110"/>
      <c r="I279" s="111" t="s">
        <v>191</v>
      </c>
      <c r="J279" s="3"/>
      <c r="K279" s="3"/>
      <c r="L279" s="3"/>
      <c r="M279" s="3"/>
      <c r="N279" s="3"/>
      <c r="O279" s="3"/>
    </row>
    <row r="280" spans="1:15" ht="17.45" customHeight="1">
      <c r="A280" s="107">
        <v>35</v>
      </c>
      <c r="B280" s="108" t="s">
        <v>843</v>
      </c>
      <c r="C280" s="109" t="s">
        <v>844</v>
      </c>
      <c r="D280" s="109" t="s">
        <v>845</v>
      </c>
      <c r="E280" s="110">
        <v>3779200</v>
      </c>
      <c r="F280" s="110">
        <v>700000</v>
      </c>
      <c r="G280" s="110">
        <v>3079700</v>
      </c>
      <c r="H280" s="110"/>
      <c r="I280" s="111" t="s">
        <v>191</v>
      </c>
      <c r="J280" s="3"/>
      <c r="K280" s="3"/>
      <c r="L280" s="3"/>
      <c r="M280" s="3"/>
      <c r="N280" s="3"/>
      <c r="O280" s="3"/>
    </row>
    <row r="281" spans="1:15" ht="17.45" customHeight="1">
      <c r="A281" s="107">
        <v>35</v>
      </c>
      <c r="B281" s="108" t="s">
        <v>846</v>
      </c>
      <c r="C281" s="109" t="s">
        <v>847</v>
      </c>
      <c r="D281" s="109" t="s">
        <v>848</v>
      </c>
      <c r="E281" s="110">
        <v>3407000</v>
      </c>
      <c r="F281" s="110">
        <v>1</v>
      </c>
      <c r="G281" s="110">
        <v>3407000</v>
      </c>
      <c r="H281" s="110"/>
      <c r="I281" s="111" t="s">
        <v>191</v>
      </c>
      <c r="J281" s="3"/>
      <c r="K281" s="3"/>
      <c r="L281" s="3"/>
      <c r="M281" s="3"/>
      <c r="N281" s="3"/>
      <c r="O281" s="3"/>
    </row>
    <row r="282" spans="1:15" ht="17.45" customHeight="1">
      <c r="A282" s="107">
        <v>33</v>
      </c>
      <c r="B282" s="108" t="s">
        <v>849</v>
      </c>
      <c r="C282" s="109" t="s">
        <v>850</v>
      </c>
      <c r="D282" s="109" t="s">
        <v>851</v>
      </c>
      <c r="E282" s="110">
        <v>4542678</v>
      </c>
      <c r="F282" s="110">
        <v>454268</v>
      </c>
      <c r="G282" s="110">
        <v>4088140</v>
      </c>
      <c r="H282" s="110"/>
      <c r="I282" s="111" t="s">
        <v>191</v>
      </c>
      <c r="J282" s="3"/>
      <c r="K282" s="3"/>
      <c r="L282" s="3"/>
      <c r="M282" s="3"/>
      <c r="N282" s="3"/>
      <c r="O282" s="3"/>
    </row>
    <row r="283" spans="1:15" ht="17.45" customHeight="1">
      <c r="A283" s="107">
        <v>33</v>
      </c>
      <c r="B283" s="108" t="s">
        <v>852</v>
      </c>
      <c r="C283" s="109" t="s">
        <v>853</v>
      </c>
      <c r="D283" s="109" t="s">
        <v>854</v>
      </c>
      <c r="E283" s="110">
        <v>910000</v>
      </c>
      <c r="F283" s="110">
        <v>0</v>
      </c>
      <c r="G283" s="110">
        <v>275000</v>
      </c>
      <c r="H283" s="110"/>
      <c r="I283" s="111" t="s">
        <v>191</v>
      </c>
      <c r="J283" s="3"/>
      <c r="K283" s="3"/>
      <c r="L283" s="3"/>
      <c r="M283" s="3"/>
      <c r="N283" s="3"/>
      <c r="O283" s="3"/>
    </row>
    <row r="284" spans="1:15" ht="17.45" customHeight="1">
      <c r="A284" s="107">
        <v>33</v>
      </c>
      <c r="B284" s="108" t="s">
        <v>855</v>
      </c>
      <c r="C284" s="109" t="s">
        <v>856</v>
      </c>
      <c r="D284" s="109" t="s">
        <v>857</v>
      </c>
      <c r="E284" s="110">
        <v>2178600</v>
      </c>
      <c r="F284" s="110">
        <v>200000</v>
      </c>
      <c r="G284" s="110">
        <v>1978600</v>
      </c>
      <c r="H284" s="110"/>
      <c r="I284" s="111" t="s">
        <v>191</v>
      </c>
      <c r="J284" s="3"/>
      <c r="K284" s="3"/>
      <c r="L284" s="3"/>
      <c r="M284" s="3"/>
      <c r="N284" s="3"/>
      <c r="O284" s="3"/>
    </row>
    <row r="285" spans="1:15" ht="17.45" customHeight="1">
      <c r="A285" s="107">
        <v>33</v>
      </c>
      <c r="B285" s="108" t="s">
        <v>858</v>
      </c>
      <c r="C285" s="109" t="s">
        <v>859</v>
      </c>
      <c r="D285" s="109" t="s">
        <v>860</v>
      </c>
      <c r="E285" s="110">
        <v>1441000</v>
      </c>
      <c r="F285" s="110">
        <v>158510</v>
      </c>
      <c r="G285" s="110">
        <v>1282490</v>
      </c>
      <c r="H285" s="110"/>
      <c r="I285" s="111" t="s">
        <v>191</v>
      </c>
      <c r="J285" s="3"/>
      <c r="K285" s="3"/>
      <c r="L285" s="3"/>
      <c r="M285" s="3"/>
      <c r="N285" s="3"/>
      <c r="O285" s="3"/>
    </row>
    <row r="286" spans="1:15" ht="17.45" customHeight="1">
      <c r="A286" s="107">
        <v>33</v>
      </c>
      <c r="B286" s="108" t="s">
        <v>861</v>
      </c>
      <c r="C286" s="109" t="s">
        <v>862</v>
      </c>
      <c r="D286" s="109" t="s">
        <v>863</v>
      </c>
      <c r="E286" s="110">
        <v>1511600</v>
      </c>
      <c r="F286" s="110">
        <v>250000</v>
      </c>
      <c r="G286" s="110">
        <v>1261600</v>
      </c>
      <c r="H286" s="110"/>
      <c r="I286" s="111" t="s">
        <v>191</v>
      </c>
      <c r="J286" s="3"/>
      <c r="K286" s="3"/>
      <c r="L286" s="3"/>
      <c r="M286" s="3"/>
      <c r="N286" s="3"/>
      <c r="O286" s="3"/>
    </row>
    <row r="287" spans="1:15" ht="17.45" customHeight="1">
      <c r="A287" s="107">
        <v>33</v>
      </c>
      <c r="B287" s="108" t="s">
        <v>864</v>
      </c>
      <c r="C287" s="109" t="s">
        <v>865</v>
      </c>
      <c r="D287" s="109" t="s">
        <v>866</v>
      </c>
      <c r="E287" s="110">
        <v>3555000</v>
      </c>
      <c r="F287" s="110">
        <v>392000</v>
      </c>
      <c r="G287" s="110">
        <v>3163000</v>
      </c>
      <c r="H287" s="110"/>
      <c r="I287" s="111" t="s">
        <v>191</v>
      </c>
      <c r="J287" s="3"/>
      <c r="K287" s="3"/>
      <c r="L287" s="3"/>
      <c r="M287" s="3"/>
      <c r="N287" s="3"/>
      <c r="O287" s="3"/>
    </row>
    <row r="288" spans="1:15" ht="17.45" customHeight="1">
      <c r="A288" s="107">
        <v>32</v>
      </c>
      <c r="B288" s="108" t="s">
        <v>867</v>
      </c>
      <c r="C288" s="109" t="s">
        <v>868</v>
      </c>
      <c r="D288" s="109" t="s">
        <v>869</v>
      </c>
      <c r="E288" s="110">
        <v>2505300</v>
      </c>
      <c r="F288" s="110">
        <v>192460.61</v>
      </c>
      <c r="G288" s="110">
        <v>2312839.39</v>
      </c>
      <c r="H288" s="110"/>
      <c r="I288" s="111" t="s">
        <v>191</v>
      </c>
      <c r="J288" s="3"/>
      <c r="K288" s="3"/>
      <c r="L288" s="3"/>
      <c r="M288" s="3"/>
      <c r="N288" s="3"/>
      <c r="O288" s="3"/>
    </row>
    <row r="289" spans="1:15" ht="17.45" customHeight="1">
      <c r="A289" s="107">
        <v>32</v>
      </c>
      <c r="B289" s="108" t="s">
        <v>870</v>
      </c>
      <c r="C289" s="109" t="s">
        <v>871</v>
      </c>
      <c r="D289" s="109" t="s">
        <v>872</v>
      </c>
      <c r="E289" s="110">
        <v>3883250</v>
      </c>
      <c r="F289" s="110">
        <v>78000</v>
      </c>
      <c r="G289" s="110">
        <v>3805250</v>
      </c>
      <c r="H289" s="110"/>
      <c r="I289" s="111" t="s">
        <v>191</v>
      </c>
      <c r="J289" s="3"/>
      <c r="K289" s="3"/>
      <c r="L289" s="3"/>
      <c r="M289" s="3"/>
      <c r="N289" s="3"/>
      <c r="O289" s="3"/>
    </row>
    <row r="290" spans="1:15" ht="17.45" customHeight="1">
      <c r="A290" s="107">
        <v>32</v>
      </c>
      <c r="B290" s="108" t="s">
        <v>873</v>
      </c>
      <c r="C290" s="109" t="s">
        <v>874</v>
      </c>
      <c r="D290" s="109" t="s">
        <v>875</v>
      </c>
      <c r="E290" s="110">
        <v>2139700</v>
      </c>
      <c r="F290" s="110">
        <v>100000</v>
      </c>
      <c r="G290" s="110">
        <v>2039700</v>
      </c>
      <c r="H290" s="110"/>
      <c r="I290" s="111" t="s">
        <v>191</v>
      </c>
      <c r="J290" s="3"/>
      <c r="K290" s="3"/>
      <c r="L290" s="3"/>
      <c r="M290" s="3"/>
      <c r="N290" s="3"/>
      <c r="O290" s="3"/>
    </row>
    <row r="291" spans="1:15" ht="17.45" customHeight="1">
      <c r="A291" s="107">
        <v>32</v>
      </c>
      <c r="B291" s="108" t="s">
        <v>876</v>
      </c>
      <c r="C291" s="109" t="s">
        <v>877</v>
      </c>
      <c r="D291" s="109" t="s">
        <v>878</v>
      </c>
      <c r="E291" s="110">
        <v>3000000</v>
      </c>
      <c r="F291" s="110">
        <v>37500</v>
      </c>
      <c r="G291" s="110">
        <v>2962500</v>
      </c>
      <c r="H291" s="110"/>
      <c r="I291" s="111" t="s">
        <v>191</v>
      </c>
      <c r="J291" s="3"/>
      <c r="K291" s="3"/>
      <c r="L291" s="3"/>
      <c r="M291" s="3"/>
      <c r="N291" s="3"/>
      <c r="O291" s="3"/>
    </row>
    <row r="292" spans="1:15" ht="17.45" customHeight="1">
      <c r="A292" s="107">
        <v>32</v>
      </c>
      <c r="B292" s="108" t="s">
        <v>879</v>
      </c>
      <c r="C292" s="109" t="s">
        <v>880</v>
      </c>
      <c r="D292" s="109" t="s">
        <v>881</v>
      </c>
      <c r="E292" s="110">
        <v>5000000</v>
      </c>
      <c r="F292" s="110">
        <v>55000</v>
      </c>
      <c r="G292" s="110">
        <v>4945000</v>
      </c>
      <c r="H292" s="110"/>
      <c r="I292" s="111" t="s">
        <v>191</v>
      </c>
      <c r="J292" s="3"/>
      <c r="K292" s="3"/>
      <c r="L292" s="3"/>
      <c r="M292" s="3"/>
      <c r="N292" s="3"/>
      <c r="O292" s="3"/>
    </row>
    <row r="293" spans="1:15" ht="17.45" customHeight="1">
      <c r="A293" s="107">
        <v>32</v>
      </c>
      <c r="B293" s="108" t="s">
        <v>882</v>
      </c>
      <c r="C293" s="109" t="s">
        <v>883</v>
      </c>
      <c r="D293" s="109" t="s">
        <v>884</v>
      </c>
      <c r="E293" s="110">
        <v>371000</v>
      </c>
      <c r="F293" s="110">
        <v>30000</v>
      </c>
      <c r="G293" s="110">
        <v>341000</v>
      </c>
      <c r="H293" s="110"/>
      <c r="I293" s="111" t="s">
        <v>191</v>
      </c>
      <c r="J293" s="3"/>
      <c r="K293" s="3"/>
      <c r="L293" s="3"/>
      <c r="M293" s="3"/>
      <c r="N293" s="3"/>
      <c r="O293" s="3"/>
    </row>
    <row r="294" spans="1:15" ht="17.45" customHeight="1">
      <c r="A294" s="107">
        <v>30</v>
      </c>
      <c r="B294" s="108" t="s">
        <v>885</v>
      </c>
      <c r="C294" s="109" t="s">
        <v>886</v>
      </c>
      <c r="D294" s="109" t="s">
        <v>887</v>
      </c>
      <c r="E294" s="110">
        <v>4773200</v>
      </c>
      <c r="F294" s="110">
        <v>1002372</v>
      </c>
      <c r="G294" s="110">
        <v>3770828</v>
      </c>
      <c r="H294" s="110"/>
      <c r="I294" s="111" t="s">
        <v>191</v>
      </c>
      <c r="J294" s="3"/>
      <c r="K294" s="3"/>
      <c r="L294" s="3"/>
      <c r="M294" s="3"/>
      <c r="N294" s="3"/>
      <c r="O294" s="3"/>
    </row>
    <row r="295" spans="1:15" ht="17.45" customHeight="1">
      <c r="A295" s="107">
        <v>30</v>
      </c>
      <c r="B295" s="108" t="s">
        <v>888</v>
      </c>
      <c r="C295" s="109" t="s">
        <v>886</v>
      </c>
      <c r="D295" s="109" t="s">
        <v>889</v>
      </c>
      <c r="E295" s="110">
        <v>827853.5</v>
      </c>
      <c r="F295" s="110">
        <v>173849.24</v>
      </c>
      <c r="G295" s="110">
        <v>654004.27</v>
      </c>
      <c r="H295" s="110"/>
      <c r="I295" s="111" t="s">
        <v>191</v>
      </c>
      <c r="J295" s="3"/>
      <c r="K295" s="3"/>
      <c r="L295" s="3"/>
      <c r="M295" s="3"/>
      <c r="N295" s="3"/>
      <c r="O295" s="3"/>
    </row>
    <row r="296" spans="1:15" ht="17.45" customHeight="1">
      <c r="A296" s="107">
        <v>30</v>
      </c>
      <c r="B296" s="108" t="s">
        <v>890</v>
      </c>
      <c r="C296" s="109" t="s">
        <v>891</v>
      </c>
      <c r="D296" s="109" t="s">
        <v>892</v>
      </c>
      <c r="E296" s="110">
        <v>1229283</v>
      </c>
      <c r="F296" s="110">
        <v>258149.43</v>
      </c>
      <c r="G296" s="110">
        <v>971133.57</v>
      </c>
      <c r="H296" s="110"/>
      <c r="I296" s="111" t="s">
        <v>191</v>
      </c>
      <c r="J296" s="3"/>
      <c r="K296" s="3"/>
      <c r="L296" s="3"/>
      <c r="M296" s="3"/>
      <c r="N296" s="3"/>
      <c r="O296" s="3"/>
    </row>
    <row r="297" spans="1:15" ht="17.45" customHeight="1">
      <c r="A297" s="107">
        <v>30</v>
      </c>
      <c r="B297" s="108" t="s">
        <v>893</v>
      </c>
      <c r="C297" s="109" t="s">
        <v>894</v>
      </c>
      <c r="D297" s="109" t="s">
        <v>895</v>
      </c>
      <c r="E297" s="110">
        <v>5502303</v>
      </c>
      <c r="F297" s="110">
        <v>2800515</v>
      </c>
      <c r="G297" s="110">
        <v>2701688</v>
      </c>
      <c r="H297" s="110"/>
      <c r="I297" s="111" t="s">
        <v>191</v>
      </c>
      <c r="J297" s="3"/>
      <c r="K297" s="3"/>
      <c r="L297" s="3"/>
      <c r="M297" s="3"/>
      <c r="N297" s="3"/>
      <c r="O297" s="3"/>
    </row>
    <row r="298" spans="1:15" ht="17.45" customHeight="1">
      <c r="A298" s="107">
        <v>30</v>
      </c>
      <c r="B298" s="108" t="s">
        <v>896</v>
      </c>
      <c r="C298" s="109" t="s">
        <v>897</v>
      </c>
      <c r="D298" s="109" t="s">
        <v>898</v>
      </c>
      <c r="E298" s="110">
        <v>4087196</v>
      </c>
      <c r="F298" s="110">
        <v>899183</v>
      </c>
      <c r="G298" s="110">
        <v>3188013</v>
      </c>
      <c r="H298" s="110"/>
      <c r="I298" s="111" t="s">
        <v>191</v>
      </c>
      <c r="J298" s="3"/>
      <c r="K298" s="3"/>
      <c r="L298" s="3"/>
      <c r="M298" s="3"/>
      <c r="N298" s="3"/>
      <c r="O298" s="3"/>
    </row>
    <row r="299" spans="1:15" ht="17.45" customHeight="1">
      <c r="A299" s="107">
        <v>30</v>
      </c>
      <c r="B299" s="108" t="s">
        <v>899</v>
      </c>
      <c r="C299" s="109" t="s">
        <v>900</v>
      </c>
      <c r="D299" s="109" t="s">
        <v>901</v>
      </c>
      <c r="E299" s="110">
        <v>3059105</v>
      </c>
      <c r="F299" s="110">
        <v>611821</v>
      </c>
      <c r="G299" s="110">
        <v>2447284</v>
      </c>
      <c r="H299" s="110"/>
      <c r="I299" s="111" t="s">
        <v>191</v>
      </c>
      <c r="J299" s="3"/>
      <c r="K299" s="3"/>
      <c r="L299" s="3"/>
      <c r="M299" s="3"/>
      <c r="N299" s="3"/>
      <c r="O299" s="3"/>
    </row>
    <row r="300" spans="1:15" ht="17.45" customHeight="1">
      <c r="A300" s="107">
        <v>30</v>
      </c>
      <c r="B300" s="108" t="s">
        <v>902</v>
      </c>
      <c r="C300" s="109" t="s">
        <v>903</v>
      </c>
      <c r="D300" s="109" t="s">
        <v>904</v>
      </c>
      <c r="E300" s="110">
        <v>2867590</v>
      </c>
      <c r="F300" s="110">
        <v>575000</v>
      </c>
      <c r="G300" s="110">
        <v>2292590</v>
      </c>
      <c r="H300" s="110"/>
      <c r="I300" s="111" t="s">
        <v>191</v>
      </c>
      <c r="J300" s="3"/>
      <c r="K300" s="3"/>
      <c r="L300" s="3"/>
      <c r="M300" s="3"/>
      <c r="N300" s="3"/>
      <c r="O300" s="3"/>
    </row>
    <row r="301" spans="1:15" ht="17.45" customHeight="1">
      <c r="A301" s="107">
        <v>30</v>
      </c>
      <c r="B301" s="108" t="s">
        <v>905</v>
      </c>
      <c r="C301" s="109" t="s">
        <v>906</v>
      </c>
      <c r="D301" s="109" t="s">
        <v>907</v>
      </c>
      <c r="E301" s="110">
        <v>15000000</v>
      </c>
      <c r="F301" s="110">
        <v>10000000</v>
      </c>
      <c r="G301" s="110">
        <v>5000000</v>
      </c>
      <c r="H301" s="110"/>
      <c r="I301" s="111" t="s">
        <v>191</v>
      </c>
      <c r="J301" s="3"/>
      <c r="K301" s="3"/>
      <c r="L301" s="3"/>
      <c r="M301" s="3"/>
      <c r="N301" s="3"/>
      <c r="O301" s="3"/>
    </row>
    <row r="302" spans="1:15" ht="17.45" customHeight="1">
      <c r="A302" s="107">
        <v>30</v>
      </c>
      <c r="B302" s="108" t="s">
        <v>908</v>
      </c>
      <c r="C302" s="109" t="s">
        <v>909</v>
      </c>
      <c r="D302" s="109" t="s">
        <v>910</v>
      </c>
      <c r="E302" s="110">
        <v>3535000</v>
      </c>
      <c r="F302" s="110">
        <v>35000</v>
      </c>
      <c r="G302" s="110">
        <v>3500000</v>
      </c>
      <c r="H302" s="110"/>
      <c r="I302" s="111" t="s">
        <v>191</v>
      </c>
      <c r="J302" s="3"/>
      <c r="K302" s="3"/>
      <c r="L302" s="3"/>
      <c r="M302" s="3"/>
      <c r="N302" s="3"/>
      <c r="O302" s="3"/>
    </row>
    <row r="303" spans="1:15" ht="17.45" customHeight="1">
      <c r="A303" s="107">
        <v>30</v>
      </c>
      <c r="B303" s="108" t="s">
        <v>911</v>
      </c>
      <c r="C303" s="109" t="s">
        <v>912</v>
      </c>
      <c r="D303" s="109" t="s">
        <v>913</v>
      </c>
      <c r="E303" s="110">
        <v>8171000</v>
      </c>
      <c r="F303" s="110">
        <v>3171000</v>
      </c>
      <c r="G303" s="110">
        <v>5000000</v>
      </c>
      <c r="H303" s="110"/>
      <c r="I303" s="111" t="s">
        <v>191</v>
      </c>
      <c r="J303" s="3"/>
      <c r="K303" s="3"/>
      <c r="L303" s="3"/>
      <c r="M303" s="3"/>
      <c r="N303" s="3"/>
      <c r="O303" s="3"/>
    </row>
    <row r="304" spans="1:15" ht="17.45" customHeight="1">
      <c r="A304" s="107">
        <v>30</v>
      </c>
      <c r="B304" s="108" t="s">
        <v>914</v>
      </c>
      <c r="C304" s="109" t="s">
        <v>915</v>
      </c>
      <c r="D304" s="109" t="s">
        <v>916</v>
      </c>
      <c r="E304" s="110">
        <v>1864900</v>
      </c>
      <c r="F304" s="110">
        <v>500</v>
      </c>
      <c r="G304" s="110">
        <v>1864400</v>
      </c>
      <c r="H304" s="110"/>
      <c r="I304" s="111" t="s">
        <v>191</v>
      </c>
      <c r="J304" s="3"/>
      <c r="K304" s="3"/>
      <c r="L304" s="3"/>
      <c r="M304" s="3"/>
      <c r="N304" s="3"/>
      <c r="O304" s="3"/>
    </row>
    <row r="305" spans="1:15" ht="17.45" customHeight="1">
      <c r="A305" s="107">
        <v>30</v>
      </c>
      <c r="B305" s="108" t="s">
        <v>917</v>
      </c>
      <c r="C305" s="109" t="s">
        <v>918</v>
      </c>
      <c r="D305" s="109" t="s">
        <v>919</v>
      </c>
      <c r="E305" s="110">
        <v>2380136</v>
      </c>
      <c r="F305" s="110">
        <v>500000</v>
      </c>
      <c r="G305" s="110">
        <v>1880136</v>
      </c>
      <c r="H305" s="110"/>
      <c r="I305" s="111" t="s">
        <v>191</v>
      </c>
      <c r="J305" s="3"/>
      <c r="K305" s="3"/>
      <c r="L305" s="3"/>
      <c r="M305" s="3"/>
      <c r="N305" s="3"/>
      <c r="O305" s="3"/>
    </row>
    <row r="306" spans="1:15" ht="17.45" customHeight="1">
      <c r="A306" s="107">
        <v>30</v>
      </c>
      <c r="B306" s="108" t="s">
        <v>920</v>
      </c>
      <c r="C306" s="109" t="s">
        <v>921</v>
      </c>
      <c r="D306" s="109" t="s">
        <v>922</v>
      </c>
      <c r="E306" s="110">
        <v>9786600</v>
      </c>
      <c r="F306" s="110">
        <v>1050000</v>
      </c>
      <c r="G306" s="110">
        <v>5000000</v>
      </c>
      <c r="H306" s="110"/>
      <c r="I306" s="111" t="s">
        <v>191</v>
      </c>
      <c r="J306" s="3"/>
      <c r="K306" s="3"/>
      <c r="L306" s="3"/>
      <c r="M306" s="3"/>
      <c r="N306" s="3"/>
      <c r="O306" s="3"/>
    </row>
    <row r="307" spans="1:15" ht="17.45" customHeight="1">
      <c r="A307" s="107">
        <v>30</v>
      </c>
      <c r="B307" s="108" t="s">
        <v>923</v>
      </c>
      <c r="C307" s="109" t="s">
        <v>924</v>
      </c>
      <c r="D307" s="109" t="s">
        <v>925</v>
      </c>
      <c r="E307" s="110">
        <v>1997700</v>
      </c>
      <c r="F307" s="110">
        <v>481000</v>
      </c>
      <c r="G307" s="110">
        <v>1516700</v>
      </c>
      <c r="H307" s="110"/>
      <c r="I307" s="111" t="s">
        <v>191</v>
      </c>
      <c r="J307" s="3"/>
      <c r="K307" s="3"/>
      <c r="L307" s="3"/>
      <c r="M307" s="3"/>
      <c r="N307" s="3"/>
      <c r="O307" s="3"/>
    </row>
    <row r="308" spans="1:15" ht="17.45" customHeight="1">
      <c r="A308" s="107">
        <v>30</v>
      </c>
      <c r="B308" s="108" t="s">
        <v>926</v>
      </c>
      <c r="C308" s="109" t="s">
        <v>927</v>
      </c>
      <c r="D308" s="109" t="s">
        <v>928</v>
      </c>
      <c r="E308" s="110">
        <v>3012200</v>
      </c>
      <c r="F308" s="110">
        <v>512200</v>
      </c>
      <c r="G308" s="110">
        <v>2500000</v>
      </c>
      <c r="H308" s="110"/>
      <c r="I308" s="111" t="s">
        <v>191</v>
      </c>
      <c r="J308" s="3"/>
      <c r="K308" s="3"/>
      <c r="L308" s="3"/>
      <c r="M308" s="3"/>
      <c r="N308" s="3"/>
      <c r="O308" s="3"/>
    </row>
    <row r="309" spans="1:15" ht="17.45" customHeight="1">
      <c r="A309" s="107">
        <v>30</v>
      </c>
      <c r="B309" s="108" t="s">
        <v>929</v>
      </c>
      <c r="C309" s="109" t="s">
        <v>930</v>
      </c>
      <c r="D309" s="109" t="s">
        <v>931</v>
      </c>
      <c r="E309" s="110">
        <v>687500</v>
      </c>
      <c r="F309" s="110">
        <v>1</v>
      </c>
      <c r="G309" s="110">
        <v>687499</v>
      </c>
      <c r="H309" s="110"/>
      <c r="I309" s="111" t="s">
        <v>191</v>
      </c>
      <c r="J309" s="3"/>
      <c r="K309" s="3"/>
      <c r="L309" s="3"/>
      <c r="M309" s="3"/>
      <c r="N309" s="3"/>
      <c r="O309" s="3"/>
    </row>
    <row r="310" spans="1:15" ht="17.45" customHeight="1">
      <c r="A310" s="107">
        <v>30</v>
      </c>
      <c r="B310" s="108" t="s">
        <v>932</v>
      </c>
      <c r="C310" s="109" t="s">
        <v>933</v>
      </c>
      <c r="D310" s="109" t="s">
        <v>934</v>
      </c>
      <c r="E310" s="110">
        <v>640000</v>
      </c>
      <c r="F310" s="110">
        <v>1</v>
      </c>
      <c r="G310" s="110">
        <v>640000</v>
      </c>
      <c r="H310" s="110"/>
      <c r="I310" s="111" t="s">
        <v>191</v>
      </c>
      <c r="J310" s="3"/>
      <c r="K310" s="3"/>
      <c r="L310" s="3"/>
      <c r="M310" s="3"/>
      <c r="N310" s="3"/>
      <c r="O310" s="3"/>
    </row>
    <row r="311" spans="1:15" ht="17.45" customHeight="1">
      <c r="A311" s="107">
        <v>28</v>
      </c>
      <c r="B311" s="108" t="s">
        <v>935</v>
      </c>
      <c r="C311" s="109" t="s">
        <v>936</v>
      </c>
      <c r="D311" s="109" t="s">
        <v>937</v>
      </c>
      <c r="E311" s="110">
        <v>4382165</v>
      </c>
      <c r="F311" s="110">
        <v>500000</v>
      </c>
      <c r="G311" s="110">
        <v>3382165</v>
      </c>
      <c r="H311" s="110"/>
      <c r="I311" s="111" t="s">
        <v>191</v>
      </c>
      <c r="J311" s="3"/>
      <c r="K311" s="3"/>
      <c r="L311" s="3"/>
      <c r="M311" s="3"/>
      <c r="N311" s="3"/>
      <c r="O311" s="3"/>
    </row>
    <row r="312" spans="1:15" ht="17.45" customHeight="1">
      <c r="A312" s="107">
        <v>28</v>
      </c>
      <c r="B312" s="108" t="s">
        <v>938</v>
      </c>
      <c r="C312" s="109" t="s">
        <v>939</v>
      </c>
      <c r="D312" s="109" t="s">
        <v>940</v>
      </c>
      <c r="E312" s="110">
        <v>3960000</v>
      </c>
      <c r="F312" s="110">
        <v>660000</v>
      </c>
      <c r="G312" s="110">
        <v>3300000</v>
      </c>
      <c r="H312" s="110"/>
      <c r="I312" s="111" t="s">
        <v>191</v>
      </c>
      <c r="J312" s="3"/>
      <c r="K312" s="3"/>
      <c r="L312" s="3"/>
      <c r="M312" s="3"/>
      <c r="N312" s="3"/>
      <c r="O312" s="3"/>
    </row>
    <row r="313" spans="1:15" ht="17.45" customHeight="1">
      <c r="A313" s="107">
        <v>28</v>
      </c>
      <c r="B313" s="108" t="s">
        <v>941</v>
      </c>
      <c r="C313" s="109" t="s">
        <v>942</v>
      </c>
      <c r="D313" s="109" t="s">
        <v>943</v>
      </c>
      <c r="E313" s="110">
        <v>1565000</v>
      </c>
      <c r="F313" s="110">
        <v>250000</v>
      </c>
      <c r="G313" s="110">
        <v>1300000</v>
      </c>
      <c r="H313" s="110"/>
      <c r="I313" s="111" t="s">
        <v>191</v>
      </c>
      <c r="J313" s="3"/>
      <c r="K313" s="3"/>
      <c r="L313" s="3"/>
      <c r="M313" s="3"/>
      <c r="N313" s="3"/>
      <c r="O313" s="3"/>
    </row>
    <row r="314" spans="1:15" ht="17.45" customHeight="1">
      <c r="A314" s="107">
        <v>28</v>
      </c>
      <c r="B314" s="108" t="s">
        <v>944</v>
      </c>
      <c r="C314" s="109" t="s">
        <v>945</v>
      </c>
      <c r="D314" s="109" t="s">
        <v>946</v>
      </c>
      <c r="E314" s="110">
        <v>1174312</v>
      </c>
      <c r="F314" s="110">
        <v>234862.4</v>
      </c>
      <c r="G314" s="110">
        <v>930449.6</v>
      </c>
      <c r="H314" s="110"/>
      <c r="I314" s="111" t="s">
        <v>191</v>
      </c>
      <c r="J314" s="3"/>
      <c r="K314" s="3"/>
      <c r="L314" s="3"/>
      <c r="M314" s="3"/>
      <c r="N314" s="3"/>
      <c r="O314" s="3"/>
    </row>
    <row r="315" spans="1:15" ht="17.45" customHeight="1">
      <c r="A315" s="107">
        <v>28</v>
      </c>
      <c r="B315" s="108" t="s">
        <v>947</v>
      </c>
      <c r="C315" s="109" t="s">
        <v>948</v>
      </c>
      <c r="D315" s="109" t="s">
        <v>949</v>
      </c>
      <c r="E315" s="110">
        <v>1760000</v>
      </c>
      <c r="F315" s="110">
        <v>193600</v>
      </c>
      <c r="G315" s="110">
        <v>1566400</v>
      </c>
      <c r="H315" s="110"/>
      <c r="I315" s="111" t="s">
        <v>191</v>
      </c>
      <c r="J315" s="3"/>
      <c r="K315" s="3"/>
      <c r="L315" s="3"/>
      <c r="M315" s="3"/>
      <c r="N315" s="3"/>
      <c r="O315" s="3"/>
    </row>
    <row r="316" spans="1:15" ht="17.45" customHeight="1">
      <c r="A316" s="107">
        <v>28</v>
      </c>
      <c r="B316" s="108" t="s">
        <v>950</v>
      </c>
      <c r="C316" s="109" t="s">
        <v>951</v>
      </c>
      <c r="D316" s="109" t="s">
        <v>952</v>
      </c>
      <c r="E316" s="110">
        <v>5400000</v>
      </c>
      <c r="F316" s="110">
        <v>552750</v>
      </c>
      <c r="G316" s="110">
        <v>5000000</v>
      </c>
      <c r="H316" s="110"/>
      <c r="I316" s="111" t="s">
        <v>191</v>
      </c>
      <c r="J316" s="3"/>
      <c r="K316" s="3"/>
      <c r="L316" s="3"/>
      <c r="M316" s="3"/>
      <c r="N316" s="3"/>
      <c r="O316" s="3"/>
    </row>
    <row r="317" spans="1:15" ht="17.45" customHeight="1">
      <c r="A317" s="107">
        <v>27</v>
      </c>
      <c r="B317" s="108" t="s">
        <v>953</v>
      </c>
      <c r="C317" s="109" t="s">
        <v>954</v>
      </c>
      <c r="D317" s="109" t="s">
        <v>955</v>
      </c>
      <c r="E317" s="110">
        <v>5049040</v>
      </c>
      <c r="F317" s="110">
        <v>50001</v>
      </c>
      <c r="G317" s="110">
        <v>4999039</v>
      </c>
      <c r="H317" s="110"/>
      <c r="I317" s="111" t="s">
        <v>191</v>
      </c>
      <c r="J317" s="3"/>
      <c r="K317" s="3"/>
      <c r="L317" s="3"/>
      <c r="M317" s="3"/>
      <c r="N317" s="3"/>
      <c r="O317" s="3"/>
    </row>
    <row r="318" spans="1:15" ht="17.45" customHeight="1">
      <c r="A318" s="107">
        <v>27</v>
      </c>
      <c r="B318" s="108" t="s">
        <v>956</v>
      </c>
      <c r="C318" s="109" t="s">
        <v>957</v>
      </c>
      <c r="D318" s="109" t="s">
        <v>958</v>
      </c>
      <c r="E318" s="110">
        <v>3066800</v>
      </c>
      <c r="F318" s="110">
        <v>31600</v>
      </c>
      <c r="G318" s="110">
        <v>3035200</v>
      </c>
      <c r="H318" s="110"/>
      <c r="I318" s="111" t="s">
        <v>191</v>
      </c>
      <c r="J318" s="3"/>
      <c r="K318" s="3"/>
      <c r="L318" s="3"/>
      <c r="M318" s="3"/>
      <c r="N318" s="3"/>
      <c r="O318" s="3"/>
    </row>
    <row r="319" spans="1:15" ht="17.45" customHeight="1">
      <c r="A319" s="107">
        <v>27</v>
      </c>
      <c r="B319" s="108" t="s">
        <v>959</v>
      </c>
      <c r="C319" s="109" t="s">
        <v>960</v>
      </c>
      <c r="D319" s="109" t="s">
        <v>961</v>
      </c>
      <c r="E319" s="110">
        <v>5050000</v>
      </c>
      <c r="F319" s="110">
        <v>50000</v>
      </c>
      <c r="G319" s="110">
        <v>5000000</v>
      </c>
      <c r="H319" s="110"/>
      <c r="I319" s="111" t="s">
        <v>191</v>
      </c>
      <c r="J319" s="3"/>
      <c r="K319" s="3"/>
      <c r="L319" s="3"/>
      <c r="M319" s="3"/>
      <c r="N319" s="3"/>
      <c r="O319" s="3"/>
    </row>
    <row r="320" spans="1:15" ht="17.45" customHeight="1">
      <c r="A320" s="107">
        <v>27</v>
      </c>
      <c r="B320" s="108" t="s">
        <v>962</v>
      </c>
      <c r="C320" s="109" t="s">
        <v>963</v>
      </c>
      <c r="D320" s="109" t="s">
        <v>964</v>
      </c>
      <c r="E320" s="110">
        <v>84500</v>
      </c>
      <c r="F320" s="110">
        <v>4500</v>
      </c>
      <c r="G320" s="110">
        <v>80000</v>
      </c>
      <c r="H320" s="110"/>
      <c r="I320" s="111" t="s">
        <v>191</v>
      </c>
      <c r="J320" s="3"/>
      <c r="K320" s="3"/>
      <c r="L320" s="3"/>
      <c r="M320" s="3"/>
      <c r="N320" s="3"/>
      <c r="O320" s="3"/>
    </row>
    <row r="321" spans="1:15" ht="17.45" customHeight="1">
      <c r="A321" s="107">
        <v>27</v>
      </c>
      <c r="B321" s="108" t="s">
        <v>965</v>
      </c>
      <c r="C321" s="109" t="s">
        <v>966</v>
      </c>
      <c r="D321" s="109" t="s">
        <v>967</v>
      </c>
      <c r="E321" s="110">
        <v>2750000</v>
      </c>
      <c r="F321" s="110">
        <v>41250</v>
      </c>
      <c r="G321" s="110">
        <v>2708750</v>
      </c>
      <c r="H321" s="110"/>
      <c r="I321" s="111" t="s">
        <v>191</v>
      </c>
      <c r="J321" s="3"/>
      <c r="K321" s="3"/>
      <c r="L321" s="3"/>
      <c r="M321" s="3"/>
      <c r="N321" s="3"/>
      <c r="O321" s="3"/>
    </row>
    <row r="322" spans="1:15" ht="17.45" customHeight="1">
      <c r="A322" s="107">
        <v>25</v>
      </c>
      <c r="B322" s="108" t="s">
        <v>968</v>
      </c>
      <c r="C322" s="109" t="s">
        <v>969</v>
      </c>
      <c r="D322" s="109" t="s">
        <v>970</v>
      </c>
      <c r="E322" s="110">
        <v>987000</v>
      </c>
      <c r="F322" s="110">
        <v>164567</v>
      </c>
      <c r="G322" s="110">
        <v>822433</v>
      </c>
      <c r="H322" s="110"/>
      <c r="I322" s="111" t="s">
        <v>191</v>
      </c>
      <c r="J322" s="3"/>
      <c r="K322" s="3"/>
      <c r="L322" s="3"/>
      <c r="M322" s="3"/>
      <c r="N322" s="3"/>
      <c r="O322" s="3"/>
    </row>
    <row r="323" spans="1:15" ht="17.45" customHeight="1">
      <c r="A323" s="107">
        <v>25</v>
      </c>
      <c r="B323" s="108" t="s">
        <v>971</v>
      </c>
      <c r="C323" s="109" t="s">
        <v>972</v>
      </c>
      <c r="D323" s="109" t="s">
        <v>973</v>
      </c>
      <c r="E323" s="110">
        <v>592860</v>
      </c>
      <c r="F323" s="110">
        <v>124416.6</v>
      </c>
      <c r="G323" s="110">
        <v>468043.4</v>
      </c>
      <c r="H323" s="110"/>
      <c r="I323" s="111" t="s">
        <v>191</v>
      </c>
      <c r="J323" s="3"/>
      <c r="K323" s="3"/>
      <c r="L323" s="3"/>
      <c r="M323" s="3"/>
      <c r="N323" s="3"/>
      <c r="O323" s="3"/>
    </row>
    <row r="324" spans="1:15" ht="17.45" customHeight="1">
      <c r="A324" s="107">
        <v>25</v>
      </c>
      <c r="B324" s="108" t="s">
        <v>974</v>
      </c>
      <c r="C324" s="109" t="s">
        <v>975</v>
      </c>
      <c r="D324" s="109" t="s">
        <v>976</v>
      </c>
      <c r="E324" s="110">
        <v>5000000</v>
      </c>
      <c r="F324" s="110">
        <v>1050000</v>
      </c>
      <c r="G324" s="110">
        <v>3950000</v>
      </c>
      <c r="H324" s="110"/>
      <c r="I324" s="111" t="s">
        <v>191</v>
      </c>
      <c r="J324" s="3"/>
      <c r="K324" s="3"/>
      <c r="L324" s="3"/>
      <c r="M324" s="3"/>
      <c r="N324" s="3"/>
      <c r="O324" s="3"/>
    </row>
    <row r="325" spans="1:15" ht="17.45" customHeight="1">
      <c r="A325" s="107">
        <v>25</v>
      </c>
      <c r="B325" s="108" t="s">
        <v>977</v>
      </c>
      <c r="C325" s="109" t="s">
        <v>978</v>
      </c>
      <c r="D325" s="109" t="s">
        <v>979</v>
      </c>
      <c r="E325" s="110">
        <v>1011610.82</v>
      </c>
      <c r="F325" s="110">
        <v>212500</v>
      </c>
      <c r="G325" s="110">
        <v>799110.82</v>
      </c>
      <c r="H325" s="110"/>
      <c r="I325" s="111" t="s">
        <v>191</v>
      </c>
      <c r="J325" s="3"/>
      <c r="K325" s="3"/>
      <c r="L325" s="3"/>
      <c r="M325" s="3"/>
      <c r="N325" s="3"/>
      <c r="O325" s="3"/>
    </row>
    <row r="326" spans="1:15" ht="17.45" customHeight="1">
      <c r="A326" s="107">
        <v>25</v>
      </c>
      <c r="B326" s="108" t="s">
        <v>980</v>
      </c>
      <c r="C326" s="109" t="s">
        <v>981</v>
      </c>
      <c r="D326" s="109" t="s">
        <v>982</v>
      </c>
      <c r="E326" s="110">
        <v>2265000</v>
      </c>
      <c r="F326" s="110">
        <v>475650</v>
      </c>
      <c r="G326" s="110">
        <v>1789350</v>
      </c>
      <c r="H326" s="110"/>
      <c r="I326" s="111" t="s">
        <v>191</v>
      </c>
      <c r="J326" s="3"/>
      <c r="K326" s="3"/>
      <c r="L326" s="3"/>
      <c r="M326" s="3"/>
      <c r="N326" s="3"/>
      <c r="O326" s="3"/>
    </row>
    <row r="327" spans="1:15" ht="17.45" customHeight="1">
      <c r="A327" s="107">
        <v>25</v>
      </c>
      <c r="B327" s="108" t="s">
        <v>983</v>
      </c>
      <c r="C327" s="109" t="s">
        <v>984</v>
      </c>
      <c r="D327" s="109" t="s">
        <v>985</v>
      </c>
      <c r="E327" s="110">
        <v>2948459.03</v>
      </c>
      <c r="F327" s="110">
        <v>600511.86</v>
      </c>
      <c r="G327" s="110">
        <v>2347947.17</v>
      </c>
      <c r="H327" s="110"/>
      <c r="I327" s="111" t="s">
        <v>191</v>
      </c>
      <c r="J327" s="3"/>
      <c r="K327" s="3"/>
      <c r="L327" s="3"/>
      <c r="M327" s="3"/>
      <c r="N327" s="3"/>
      <c r="O327" s="3"/>
    </row>
    <row r="328" spans="1:15" ht="17.45" customHeight="1">
      <c r="A328" s="107">
        <v>25</v>
      </c>
      <c r="B328" s="108" t="s">
        <v>986</v>
      </c>
      <c r="C328" s="109" t="s">
        <v>987</v>
      </c>
      <c r="D328" s="109" t="s">
        <v>988</v>
      </c>
      <c r="E328" s="110">
        <v>1352582</v>
      </c>
      <c r="F328" s="110">
        <v>284042.21999999997</v>
      </c>
      <c r="G328" s="110">
        <v>1068539.78</v>
      </c>
      <c r="H328" s="110"/>
      <c r="I328" s="111" t="s">
        <v>191</v>
      </c>
      <c r="J328" s="3"/>
      <c r="K328" s="3"/>
      <c r="L328" s="3"/>
      <c r="M328" s="3"/>
      <c r="N328" s="3"/>
      <c r="O328" s="3"/>
    </row>
    <row r="329" spans="1:15" ht="17.45" customHeight="1">
      <c r="A329" s="107">
        <v>25</v>
      </c>
      <c r="B329" s="108" t="s">
        <v>989</v>
      </c>
      <c r="C329" s="109" t="s">
        <v>990</v>
      </c>
      <c r="D329" s="109" t="s">
        <v>991</v>
      </c>
      <c r="E329" s="110">
        <v>5820000</v>
      </c>
      <c r="F329" s="110">
        <v>971000</v>
      </c>
      <c r="G329" s="110">
        <v>4849000</v>
      </c>
      <c r="H329" s="110"/>
      <c r="I329" s="111" t="s">
        <v>191</v>
      </c>
      <c r="J329" s="3"/>
      <c r="K329" s="3"/>
      <c r="L329" s="3"/>
      <c r="M329" s="3"/>
      <c r="N329" s="3"/>
      <c r="O329" s="3"/>
    </row>
    <row r="330" spans="1:15" ht="17.45" customHeight="1">
      <c r="A330" s="107">
        <v>25</v>
      </c>
      <c r="B330" s="108" t="s">
        <v>992</v>
      </c>
      <c r="C330" s="109" t="s">
        <v>993</v>
      </c>
      <c r="D330" s="109" t="s">
        <v>994</v>
      </c>
      <c r="E330" s="110">
        <v>8346580</v>
      </c>
      <c r="F330" s="110">
        <v>50001</v>
      </c>
      <c r="G330" s="110">
        <v>5000000</v>
      </c>
      <c r="H330" s="110"/>
      <c r="I330" s="111" t="s">
        <v>191</v>
      </c>
      <c r="J330" s="3"/>
      <c r="K330" s="3"/>
      <c r="L330" s="3"/>
      <c r="M330" s="3"/>
      <c r="N330" s="3"/>
      <c r="O330" s="3"/>
    </row>
    <row r="331" spans="1:15" ht="17.45" customHeight="1">
      <c r="A331" s="107">
        <v>25</v>
      </c>
      <c r="B331" s="108" t="s">
        <v>995</v>
      </c>
      <c r="C331" s="109" t="s">
        <v>996</v>
      </c>
      <c r="D331" s="109" t="s">
        <v>997</v>
      </c>
      <c r="E331" s="110">
        <v>2304762</v>
      </c>
      <c r="F331" s="110">
        <v>400000</v>
      </c>
      <c r="G331" s="110">
        <v>1904762</v>
      </c>
      <c r="H331" s="110"/>
      <c r="I331" s="111" t="s">
        <v>191</v>
      </c>
      <c r="J331" s="3"/>
      <c r="K331" s="3"/>
      <c r="L331" s="3"/>
      <c r="M331" s="3"/>
      <c r="N331" s="3"/>
      <c r="O331" s="3"/>
    </row>
    <row r="332" spans="1:15" ht="17.45" customHeight="1">
      <c r="A332" s="107">
        <v>25</v>
      </c>
      <c r="B332" s="108" t="s">
        <v>998</v>
      </c>
      <c r="C332" s="109" t="s">
        <v>999</v>
      </c>
      <c r="D332" s="109" t="s">
        <v>1000</v>
      </c>
      <c r="E332" s="110">
        <v>6160000</v>
      </c>
      <c r="F332" s="110">
        <v>1232000</v>
      </c>
      <c r="G332" s="110">
        <v>4928000</v>
      </c>
      <c r="H332" s="110"/>
      <c r="I332" s="111" t="s">
        <v>191</v>
      </c>
      <c r="J332" s="3"/>
      <c r="K332" s="3"/>
      <c r="L332" s="3"/>
      <c r="M332" s="3"/>
      <c r="N332" s="3"/>
      <c r="O332" s="3"/>
    </row>
    <row r="333" spans="1:15" ht="17.45" customHeight="1">
      <c r="A333" s="107">
        <v>25</v>
      </c>
      <c r="B333" s="108" t="s">
        <v>1001</v>
      </c>
      <c r="C333" s="109" t="s">
        <v>1002</v>
      </c>
      <c r="D333" s="109" t="s">
        <v>1003</v>
      </c>
      <c r="E333" s="110">
        <v>1980000</v>
      </c>
      <c r="F333" s="110">
        <v>392100</v>
      </c>
      <c r="G333" s="110">
        <v>1587900</v>
      </c>
      <c r="H333" s="110"/>
      <c r="I333" s="111" t="s">
        <v>191</v>
      </c>
      <c r="J333" s="3"/>
      <c r="K333" s="3"/>
      <c r="L333" s="3"/>
      <c r="M333" s="3"/>
      <c r="N333" s="3"/>
      <c r="O333" s="3"/>
    </row>
    <row r="334" spans="1:15" ht="17.45" customHeight="1">
      <c r="A334" s="107">
        <v>23</v>
      </c>
      <c r="B334" s="108" t="s">
        <v>1004</v>
      </c>
      <c r="C334" s="109" t="s">
        <v>1005</v>
      </c>
      <c r="D334" s="109" t="s">
        <v>1006</v>
      </c>
      <c r="E334" s="110">
        <v>5490100</v>
      </c>
      <c r="F334" s="110">
        <v>500000</v>
      </c>
      <c r="G334" s="110">
        <v>4990100</v>
      </c>
      <c r="H334" s="110"/>
      <c r="I334" s="111" t="s">
        <v>191</v>
      </c>
      <c r="J334" s="3"/>
      <c r="K334" s="3"/>
      <c r="L334" s="3"/>
      <c r="M334" s="3"/>
      <c r="N334" s="3"/>
      <c r="O334" s="3"/>
    </row>
    <row r="335" spans="1:15" ht="17.45" customHeight="1">
      <c r="A335" s="107">
        <v>23</v>
      </c>
      <c r="B335" s="108" t="s">
        <v>1007</v>
      </c>
      <c r="C335" s="109" t="s">
        <v>1008</v>
      </c>
      <c r="D335" s="109" t="s">
        <v>1009</v>
      </c>
      <c r="E335" s="110">
        <v>1427550</v>
      </c>
      <c r="F335" s="110">
        <v>150000</v>
      </c>
      <c r="G335" s="110">
        <v>1277550</v>
      </c>
      <c r="H335" s="110"/>
      <c r="I335" s="111" t="s">
        <v>191</v>
      </c>
      <c r="J335" s="3"/>
      <c r="K335" s="3"/>
      <c r="L335" s="3"/>
      <c r="M335" s="3"/>
      <c r="N335" s="3"/>
      <c r="O335" s="3"/>
    </row>
    <row r="336" spans="1:15" ht="17.45" customHeight="1">
      <c r="A336" s="107">
        <v>22</v>
      </c>
      <c r="B336" s="108" t="s">
        <v>1010</v>
      </c>
      <c r="C336" s="109" t="s">
        <v>1011</v>
      </c>
      <c r="D336" s="109" t="s">
        <v>1012</v>
      </c>
      <c r="E336" s="110">
        <v>3896300</v>
      </c>
      <c r="F336" s="110">
        <v>40000</v>
      </c>
      <c r="G336" s="110">
        <v>3856300</v>
      </c>
      <c r="H336" s="110"/>
      <c r="I336" s="111" t="s">
        <v>191</v>
      </c>
      <c r="J336" s="3"/>
      <c r="K336" s="3"/>
      <c r="L336" s="3"/>
      <c r="M336" s="3"/>
      <c r="N336" s="3"/>
      <c r="O336" s="3"/>
    </row>
    <row r="337" spans="1:15" ht="17.45" customHeight="1">
      <c r="A337" s="107">
        <v>20</v>
      </c>
      <c r="B337" s="108" t="s">
        <v>1013</v>
      </c>
      <c r="C337" s="109" t="s">
        <v>1014</v>
      </c>
      <c r="D337" s="109" t="s">
        <v>1015</v>
      </c>
      <c r="E337" s="110">
        <v>3002669</v>
      </c>
      <c r="F337" s="110">
        <v>606800</v>
      </c>
      <c r="G337" s="110">
        <v>2395869</v>
      </c>
      <c r="H337" s="110"/>
      <c r="I337" s="111" t="s">
        <v>191</v>
      </c>
      <c r="J337" s="3"/>
      <c r="K337" s="3"/>
      <c r="L337" s="3"/>
      <c r="M337" s="3"/>
      <c r="N337" s="3"/>
      <c r="O337" s="3"/>
    </row>
    <row r="338" spans="1:15" ht="17.45" customHeight="1">
      <c r="A338" s="107">
        <v>20</v>
      </c>
      <c r="B338" s="108" t="s">
        <v>1016</v>
      </c>
      <c r="C338" s="109" t="s">
        <v>1017</v>
      </c>
      <c r="D338" s="109" t="s">
        <v>1018</v>
      </c>
      <c r="E338" s="110">
        <v>5000000</v>
      </c>
      <c r="F338" s="110">
        <v>1050000</v>
      </c>
      <c r="G338" s="110">
        <v>3950000</v>
      </c>
      <c r="H338" s="110"/>
      <c r="I338" s="111" t="s">
        <v>191</v>
      </c>
      <c r="J338" s="3"/>
      <c r="K338" s="3"/>
      <c r="L338" s="3"/>
      <c r="M338" s="3"/>
      <c r="N338" s="3"/>
      <c r="O338" s="3"/>
    </row>
    <row r="339" spans="1:15" ht="17.45" customHeight="1">
      <c r="A339" s="107">
        <v>20</v>
      </c>
      <c r="B339" s="108" t="s">
        <v>1019</v>
      </c>
      <c r="C339" s="109" t="s">
        <v>1020</v>
      </c>
      <c r="D339" s="109" t="s">
        <v>1021</v>
      </c>
      <c r="E339" s="110">
        <v>6844000</v>
      </c>
      <c r="F339" s="110">
        <v>1844000</v>
      </c>
      <c r="G339" s="110">
        <v>5000000</v>
      </c>
      <c r="H339" s="110"/>
      <c r="I339" s="111" t="s">
        <v>191</v>
      </c>
      <c r="J339" s="3"/>
      <c r="K339" s="3"/>
      <c r="L339" s="3"/>
      <c r="M339" s="3"/>
      <c r="N339" s="3"/>
      <c r="O339" s="3"/>
    </row>
    <row r="340" spans="1:15" ht="17.45" customHeight="1">
      <c r="A340" s="107">
        <v>20</v>
      </c>
      <c r="B340" s="108" t="s">
        <v>1022</v>
      </c>
      <c r="C340" s="109" t="s">
        <v>1023</v>
      </c>
      <c r="D340" s="109" t="s">
        <v>1024</v>
      </c>
      <c r="E340" s="110">
        <v>5612500</v>
      </c>
      <c r="F340" s="110">
        <v>3367500</v>
      </c>
      <c r="G340" s="110">
        <v>2245000</v>
      </c>
      <c r="H340" s="110"/>
      <c r="I340" s="111" t="s">
        <v>191</v>
      </c>
      <c r="J340" s="3"/>
      <c r="K340" s="3"/>
      <c r="L340" s="3"/>
      <c r="M340" s="3"/>
      <c r="N340" s="3"/>
      <c r="O340" s="3"/>
    </row>
    <row r="341" spans="1:15" ht="17.45" customHeight="1">
      <c r="A341" s="107">
        <v>20</v>
      </c>
      <c r="B341" s="108" t="s">
        <v>1025</v>
      </c>
      <c r="C341" s="109" t="s">
        <v>1026</v>
      </c>
      <c r="D341" s="109" t="s">
        <v>1027</v>
      </c>
      <c r="E341" s="110">
        <v>2491141</v>
      </c>
      <c r="F341" s="110">
        <v>1491141</v>
      </c>
      <c r="G341" s="110">
        <v>1000000</v>
      </c>
      <c r="H341" s="110"/>
      <c r="I341" s="111" t="s">
        <v>191</v>
      </c>
      <c r="J341" s="3"/>
      <c r="K341" s="3"/>
      <c r="L341" s="3"/>
      <c r="M341" s="3"/>
      <c r="N341" s="3"/>
      <c r="O341" s="3"/>
    </row>
    <row r="342" spans="1:15" ht="17.45" customHeight="1">
      <c r="A342" s="107">
        <v>20</v>
      </c>
      <c r="B342" s="108" t="s">
        <v>1028</v>
      </c>
      <c r="C342" s="109" t="s">
        <v>1029</v>
      </c>
      <c r="D342" s="109" t="s">
        <v>1030</v>
      </c>
      <c r="E342" s="110">
        <v>8756300</v>
      </c>
      <c r="F342" s="110">
        <v>3765300</v>
      </c>
      <c r="G342" s="110">
        <v>5000000</v>
      </c>
      <c r="H342" s="110"/>
      <c r="I342" s="111" t="s">
        <v>191</v>
      </c>
      <c r="J342" s="3"/>
      <c r="K342" s="3"/>
      <c r="L342" s="3"/>
      <c r="M342" s="3"/>
      <c r="N342" s="3"/>
      <c r="O342" s="3"/>
    </row>
    <row r="343" spans="1:15" ht="17.45" customHeight="1">
      <c r="A343" s="107">
        <v>20</v>
      </c>
      <c r="B343" s="108" t="s">
        <v>1031</v>
      </c>
      <c r="C343" s="109" t="s">
        <v>1032</v>
      </c>
      <c r="D343" s="109" t="s">
        <v>1033</v>
      </c>
      <c r="E343" s="110">
        <v>2238863</v>
      </c>
      <c r="F343" s="110">
        <v>470161.23</v>
      </c>
      <c r="G343" s="110">
        <v>1768701.77</v>
      </c>
      <c r="H343" s="110"/>
      <c r="I343" s="111" t="s">
        <v>191</v>
      </c>
      <c r="J343" s="3"/>
      <c r="K343" s="3"/>
      <c r="L343" s="3"/>
      <c r="M343" s="3"/>
      <c r="N343" s="3"/>
      <c r="O343" s="3"/>
    </row>
    <row r="344" spans="1:15" ht="17.45" customHeight="1">
      <c r="A344" s="107">
        <v>20</v>
      </c>
      <c r="B344" s="108" t="s">
        <v>1034</v>
      </c>
      <c r="C344" s="109" t="s">
        <v>1035</v>
      </c>
      <c r="D344" s="109" t="s">
        <v>1036</v>
      </c>
      <c r="E344" s="110">
        <v>2223322</v>
      </c>
      <c r="F344" s="110">
        <v>1111661</v>
      </c>
      <c r="G344" s="110">
        <v>1111661</v>
      </c>
      <c r="H344" s="110"/>
      <c r="I344" s="111" t="s">
        <v>191</v>
      </c>
      <c r="J344" s="3"/>
      <c r="K344" s="3"/>
      <c r="L344" s="3"/>
      <c r="M344" s="3"/>
      <c r="N344" s="3"/>
      <c r="O344" s="3"/>
    </row>
    <row r="345" spans="1:15" ht="17.45" customHeight="1">
      <c r="A345" s="107">
        <v>20</v>
      </c>
      <c r="B345" s="108" t="s">
        <v>1037</v>
      </c>
      <c r="C345" s="109" t="s">
        <v>1038</v>
      </c>
      <c r="D345" s="109" t="s">
        <v>1039</v>
      </c>
      <c r="E345" s="110">
        <v>7139000</v>
      </c>
      <c r="F345" s="110">
        <v>2139000</v>
      </c>
      <c r="G345" s="110">
        <v>5000000</v>
      </c>
      <c r="H345" s="110"/>
      <c r="I345" s="111" t="s">
        <v>191</v>
      </c>
      <c r="J345" s="3"/>
      <c r="K345" s="3"/>
      <c r="L345" s="3"/>
      <c r="M345" s="3"/>
      <c r="N345" s="3"/>
      <c r="O345" s="3"/>
    </row>
    <row r="346" spans="1:15" ht="17.45" customHeight="1">
      <c r="A346" s="107">
        <v>20</v>
      </c>
      <c r="B346" s="108" t="s">
        <v>1040</v>
      </c>
      <c r="C346" s="109" t="s">
        <v>1041</v>
      </c>
      <c r="D346" s="109" t="s">
        <v>1042</v>
      </c>
      <c r="E346" s="110">
        <v>1523077.38</v>
      </c>
      <c r="F346" s="110">
        <v>320000</v>
      </c>
      <c r="G346" s="110">
        <v>1203077.3799999999</v>
      </c>
      <c r="H346" s="110"/>
      <c r="I346" s="111" t="s">
        <v>191</v>
      </c>
      <c r="J346" s="3"/>
      <c r="K346" s="3"/>
      <c r="L346" s="3"/>
      <c r="M346" s="3"/>
      <c r="N346" s="3"/>
      <c r="O346" s="3"/>
    </row>
    <row r="347" spans="1:15" ht="17.45" customHeight="1">
      <c r="A347" s="107">
        <v>20</v>
      </c>
      <c r="B347" s="108" t="s">
        <v>1043</v>
      </c>
      <c r="C347" s="109" t="s">
        <v>1044</v>
      </c>
      <c r="D347" s="109" t="s">
        <v>1045</v>
      </c>
      <c r="E347" s="110">
        <v>2077500</v>
      </c>
      <c r="F347" s="110">
        <v>10000</v>
      </c>
      <c r="G347" s="110">
        <v>2067500</v>
      </c>
      <c r="H347" s="110"/>
      <c r="I347" s="111" t="s">
        <v>191</v>
      </c>
      <c r="J347" s="3"/>
      <c r="K347" s="3"/>
      <c r="L347" s="3"/>
      <c r="M347" s="3"/>
      <c r="N347" s="3"/>
      <c r="O347" s="3"/>
    </row>
    <row r="348" spans="1:15" ht="17.45" customHeight="1">
      <c r="A348" s="107">
        <v>20</v>
      </c>
      <c r="B348" s="108" t="s">
        <v>1046</v>
      </c>
      <c r="C348" s="109" t="s">
        <v>1047</v>
      </c>
      <c r="D348" s="109" t="s">
        <v>1048</v>
      </c>
      <c r="E348" s="110">
        <v>3400000</v>
      </c>
      <c r="F348" s="110">
        <v>715000</v>
      </c>
      <c r="G348" s="110">
        <v>2685000</v>
      </c>
      <c r="H348" s="110"/>
      <c r="I348" s="111" t="s">
        <v>191</v>
      </c>
      <c r="J348" s="3"/>
      <c r="K348" s="3"/>
      <c r="L348" s="3"/>
      <c r="M348" s="3"/>
      <c r="N348" s="3"/>
      <c r="O348" s="3"/>
    </row>
    <row r="349" spans="1:15" ht="17.45" customHeight="1">
      <c r="A349" s="107">
        <v>18</v>
      </c>
      <c r="B349" s="108" t="s">
        <v>1049</v>
      </c>
      <c r="C349" s="109" t="s">
        <v>1050</v>
      </c>
      <c r="D349" s="109" t="s">
        <v>1051</v>
      </c>
      <c r="E349" s="110">
        <v>670000</v>
      </c>
      <c r="F349" s="110">
        <v>67000</v>
      </c>
      <c r="G349" s="110">
        <v>603000</v>
      </c>
      <c r="H349" s="110"/>
      <c r="I349" s="111" t="s">
        <v>191</v>
      </c>
      <c r="J349" s="3"/>
      <c r="K349" s="3"/>
      <c r="L349" s="3"/>
      <c r="M349" s="3"/>
      <c r="N349" s="3"/>
      <c r="O349" s="3"/>
    </row>
    <row r="350" spans="1:15" ht="17.45" customHeight="1">
      <c r="A350" s="107">
        <v>17</v>
      </c>
      <c r="B350" s="108" t="s">
        <v>1052</v>
      </c>
      <c r="C350" s="109" t="s">
        <v>1053</v>
      </c>
      <c r="D350" s="109" t="s">
        <v>1054</v>
      </c>
      <c r="E350" s="110">
        <v>4748900</v>
      </c>
      <c r="F350" s="110">
        <v>402427.54</v>
      </c>
      <c r="G350" s="110">
        <v>4346472</v>
      </c>
      <c r="H350" s="110"/>
      <c r="I350" s="111" t="s">
        <v>191</v>
      </c>
      <c r="J350" s="3"/>
      <c r="K350" s="3"/>
      <c r="L350" s="3"/>
      <c r="M350" s="3"/>
      <c r="N350" s="3"/>
      <c r="O350" s="3"/>
    </row>
    <row r="351" spans="1:15" ht="17.45" customHeight="1">
      <c r="A351" s="107">
        <v>17</v>
      </c>
      <c r="B351" s="108" t="s">
        <v>1055</v>
      </c>
      <c r="C351" s="109" t="s">
        <v>1056</v>
      </c>
      <c r="D351" s="109" t="s">
        <v>1057</v>
      </c>
      <c r="E351" s="110">
        <v>5055</v>
      </c>
      <c r="F351" s="110">
        <v>55</v>
      </c>
      <c r="G351" s="110">
        <v>5000000</v>
      </c>
      <c r="H351" s="110"/>
      <c r="I351" s="111" t="s">
        <v>191</v>
      </c>
      <c r="J351" s="3"/>
      <c r="K351" s="3"/>
      <c r="L351" s="3"/>
      <c r="M351" s="3"/>
      <c r="N351" s="3"/>
      <c r="O351" s="3"/>
    </row>
    <row r="352" spans="1:15" ht="17.45" customHeight="1">
      <c r="A352" s="107">
        <v>15</v>
      </c>
      <c r="B352" s="108" t="s">
        <v>1058</v>
      </c>
      <c r="C352" s="109" t="s">
        <v>1059</v>
      </c>
      <c r="D352" s="109" t="s">
        <v>1060</v>
      </c>
      <c r="E352" s="110">
        <v>9316890</v>
      </c>
      <c r="F352" s="110">
        <v>4263390</v>
      </c>
      <c r="G352" s="110">
        <v>5000000</v>
      </c>
      <c r="H352" s="110"/>
      <c r="I352" s="111" t="s">
        <v>191</v>
      </c>
      <c r="J352" s="3"/>
      <c r="K352" s="3"/>
      <c r="L352" s="3"/>
      <c r="M352" s="3"/>
      <c r="N352" s="3"/>
      <c r="O352" s="3"/>
    </row>
    <row r="353" spans="1:15" ht="17.45" customHeight="1">
      <c r="A353" s="107">
        <v>15</v>
      </c>
      <c r="B353" s="108" t="s">
        <v>1061</v>
      </c>
      <c r="C353" s="109" t="s">
        <v>1062</v>
      </c>
      <c r="D353" s="109" t="s">
        <v>1063</v>
      </c>
      <c r="E353" s="110">
        <v>3850000</v>
      </c>
      <c r="F353" s="110">
        <v>850000</v>
      </c>
      <c r="G353" s="110">
        <v>3000000</v>
      </c>
      <c r="H353" s="110"/>
      <c r="I353" s="111" t="s">
        <v>191</v>
      </c>
      <c r="J353" s="3"/>
      <c r="K353" s="3"/>
      <c r="L353" s="3"/>
      <c r="M353" s="3"/>
      <c r="N353" s="3"/>
      <c r="O353" s="3"/>
    </row>
    <row r="354" spans="1:15" ht="17.45" customHeight="1">
      <c r="A354" s="107">
        <v>15</v>
      </c>
      <c r="B354" s="108" t="s">
        <v>1064</v>
      </c>
      <c r="C354" s="109" t="s">
        <v>1065</v>
      </c>
      <c r="D354" s="109" t="s">
        <v>1066</v>
      </c>
      <c r="E354" s="110">
        <v>5424000</v>
      </c>
      <c r="F354" s="110">
        <v>1356000</v>
      </c>
      <c r="G354" s="110">
        <v>4068000</v>
      </c>
      <c r="H354" s="110"/>
      <c r="I354" s="111" t="s">
        <v>191</v>
      </c>
      <c r="J354" s="3"/>
      <c r="K354" s="3"/>
      <c r="L354" s="3"/>
      <c r="M354" s="3"/>
      <c r="N354" s="3"/>
      <c r="O354" s="3"/>
    </row>
    <row r="355" spans="1:15" ht="17.45" customHeight="1">
      <c r="A355" s="114">
        <v>0</v>
      </c>
      <c r="B355" s="115" t="s">
        <v>1067</v>
      </c>
      <c r="C355" s="76" t="s">
        <v>999</v>
      </c>
      <c r="D355" s="76" t="s">
        <v>1068</v>
      </c>
      <c r="E355" s="116">
        <v>6000000</v>
      </c>
      <c r="F355" s="116">
        <v>1200000</v>
      </c>
      <c r="G355" s="116">
        <v>4800000</v>
      </c>
      <c r="H355" s="116"/>
      <c r="I355" s="117" t="s">
        <v>1069</v>
      </c>
      <c r="J355" s="3"/>
      <c r="K355" s="3"/>
      <c r="L355" s="3"/>
      <c r="M355" s="3"/>
      <c r="N355" s="3"/>
      <c r="O355" s="3"/>
    </row>
    <row r="356" spans="1:15" ht="17.45" customHeight="1">
      <c r="A356" s="114">
        <v>0</v>
      </c>
      <c r="B356" s="115" t="s">
        <v>1070</v>
      </c>
      <c r="C356" s="76" t="s">
        <v>1071</v>
      </c>
      <c r="D356" s="76" t="s">
        <v>1072</v>
      </c>
      <c r="E356" s="116">
        <v>50000</v>
      </c>
      <c r="F356" s="116">
        <v>1000</v>
      </c>
      <c r="G356" s="116">
        <v>49000</v>
      </c>
      <c r="H356" s="116"/>
      <c r="I356" s="117" t="s">
        <v>1069</v>
      </c>
      <c r="J356" s="3"/>
      <c r="K356" s="3"/>
      <c r="L356" s="3"/>
      <c r="M356" s="3"/>
      <c r="N356" s="3"/>
      <c r="O356" s="3"/>
    </row>
    <row r="357" spans="1:15" ht="17.45" customHeight="1">
      <c r="A357" s="114">
        <v>0</v>
      </c>
      <c r="B357" s="115" t="s">
        <v>1073</v>
      </c>
      <c r="C357" s="76" t="s">
        <v>1071</v>
      </c>
      <c r="D357" s="76" t="s">
        <v>1074</v>
      </c>
      <c r="E357" s="116">
        <v>400000</v>
      </c>
      <c r="F357" s="116">
        <v>1</v>
      </c>
      <c r="G357" s="116">
        <v>444999</v>
      </c>
      <c r="H357" s="116"/>
      <c r="I357" s="117" t="s">
        <v>1069</v>
      </c>
      <c r="J357" s="3"/>
      <c r="K357" s="3"/>
      <c r="L357" s="3"/>
      <c r="M357" s="3"/>
      <c r="N357" s="3"/>
      <c r="O357" s="3"/>
    </row>
    <row r="358" spans="1:15" ht="17.45" customHeight="1">
      <c r="A358" s="114">
        <v>0</v>
      </c>
      <c r="B358" s="115" t="s">
        <v>1075</v>
      </c>
      <c r="C358" s="76" t="s">
        <v>1076</v>
      </c>
      <c r="D358" s="76" t="s">
        <v>1077</v>
      </c>
      <c r="E358" s="116">
        <v>884.84</v>
      </c>
      <c r="F358" s="116">
        <v>9735</v>
      </c>
      <c r="G358" s="116">
        <v>875.11</v>
      </c>
      <c r="H358" s="116"/>
      <c r="I358" s="117" t="s">
        <v>1069</v>
      </c>
      <c r="J358" s="3"/>
      <c r="K358" s="3"/>
      <c r="L358" s="3"/>
      <c r="M358" s="3"/>
      <c r="N358" s="3"/>
      <c r="O358" s="3"/>
    </row>
    <row r="359" spans="1:15" ht="17.45" customHeight="1">
      <c r="A359" s="114">
        <v>0</v>
      </c>
      <c r="B359" s="115" t="s">
        <v>1078</v>
      </c>
      <c r="C359" s="76" t="s">
        <v>1079</v>
      </c>
      <c r="D359" s="76" t="s">
        <v>1080</v>
      </c>
      <c r="E359" s="116">
        <v>1793770</v>
      </c>
      <c r="F359" s="116">
        <v>19750</v>
      </c>
      <c r="G359" s="116">
        <v>1774020</v>
      </c>
      <c r="H359" s="116"/>
      <c r="I359" s="117" t="s">
        <v>1069</v>
      </c>
      <c r="J359" s="3"/>
      <c r="K359" s="3"/>
      <c r="L359" s="3"/>
      <c r="M359" s="3"/>
      <c r="N359" s="3"/>
      <c r="O359" s="3"/>
    </row>
    <row r="360" spans="1:15" ht="17.45" customHeight="1">
      <c r="A360" s="114">
        <v>0</v>
      </c>
      <c r="B360" s="115" t="s">
        <v>1081</v>
      </c>
      <c r="C360" s="76" t="s">
        <v>1082</v>
      </c>
      <c r="D360" s="76" t="s">
        <v>1083</v>
      </c>
      <c r="E360" s="116">
        <v>127050</v>
      </c>
      <c r="F360" s="116">
        <v>13980</v>
      </c>
      <c r="G360" s="116">
        <v>113070</v>
      </c>
      <c r="H360" s="116"/>
      <c r="I360" s="117" t="s">
        <v>1069</v>
      </c>
      <c r="J360" s="3"/>
      <c r="K360" s="3"/>
      <c r="L360" s="3"/>
      <c r="M360" s="3"/>
      <c r="N360" s="3"/>
      <c r="O360" s="3"/>
    </row>
    <row r="361" spans="1:15" ht="17.45" customHeight="1">
      <c r="A361" s="114">
        <v>0</v>
      </c>
      <c r="B361" s="115" t="s">
        <v>1084</v>
      </c>
      <c r="C361" s="76" t="s">
        <v>1085</v>
      </c>
      <c r="D361" s="76" t="s">
        <v>1086</v>
      </c>
      <c r="E361" s="116">
        <v>1696475</v>
      </c>
      <c r="F361" s="116">
        <v>16966</v>
      </c>
      <c r="G361" s="116">
        <v>1679509</v>
      </c>
      <c r="H361" s="116"/>
      <c r="I361" s="117" t="s">
        <v>1069</v>
      </c>
      <c r="J361" s="3"/>
      <c r="K361" s="3"/>
      <c r="L361" s="3"/>
      <c r="M361" s="3"/>
      <c r="N361" s="3"/>
      <c r="O361" s="3"/>
    </row>
    <row r="362" spans="1:15" ht="17.45" customHeight="1">
      <c r="A362" s="114">
        <v>0</v>
      </c>
      <c r="B362" s="115" t="s">
        <v>1087</v>
      </c>
      <c r="C362" s="76" t="s">
        <v>1088</v>
      </c>
      <c r="D362" s="76" t="s">
        <v>1089</v>
      </c>
      <c r="E362" s="116">
        <v>3330690</v>
      </c>
      <c r="F362" s="116">
        <v>33310</v>
      </c>
      <c r="G362" s="116">
        <v>3297380</v>
      </c>
      <c r="H362" s="116"/>
      <c r="I362" s="117" t="s">
        <v>1069</v>
      </c>
      <c r="J362" s="3"/>
      <c r="K362" s="3"/>
      <c r="L362" s="3"/>
      <c r="M362" s="3"/>
      <c r="N362" s="3"/>
      <c r="O362" s="3"/>
    </row>
    <row r="363" spans="1:15" ht="17.45" customHeight="1">
      <c r="A363" s="114">
        <v>0</v>
      </c>
      <c r="B363" s="115" t="s">
        <v>1090</v>
      </c>
      <c r="C363" s="76" t="s">
        <v>1091</v>
      </c>
      <c r="D363" s="76" t="s">
        <v>1092</v>
      </c>
      <c r="E363" s="116">
        <v>2500000</v>
      </c>
      <c r="F363" s="116">
        <v>201000</v>
      </c>
      <c r="G363" s="116">
        <v>1000000</v>
      </c>
      <c r="H363" s="116"/>
      <c r="I363" s="117" t="s">
        <v>1069</v>
      </c>
      <c r="J363" s="3"/>
      <c r="K363" s="3"/>
      <c r="L363" s="3"/>
      <c r="M363" s="3"/>
      <c r="N363" s="3"/>
      <c r="O363" s="3"/>
    </row>
    <row r="364" spans="1:15" ht="17.45" customHeight="1">
      <c r="A364" s="114">
        <v>0</v>
      </c>
      <c r="B364" s="115" t="s">
        <v>1093</v>
      </c>
      <c r="C364" s="76" t="s">
        <v>1094</v>
      </c>
      <c r="D364" s="76" t="s">
        <v>1095</v>
      </c>
      <c r="E364" s="116">
        <v>534000</v>
      </c>
      <c r="F364" s="116">
        <v>5874</v>
      </c>
      <c r="G364" s="116">
        <v>528126</v>
      </c>
      <c r="H364" s="116"/>
      <c r="I364" s="117" t="s">
        <v>1069</v>
      </c>
      <c r="J364" s="3"/>
      <c r="K364" s="3"/>
      <c r="L364" s="3"/>
      <c r="M364" s="3"/>
      <c r="N364" s="3"/>
      <c r="O364" s="3"/>
    </row>
    <row r="365" spans="1:15" ht="17.45" customHeight="1">
      <c r="A365" s="114">
        <v>0</v>
      </c>
      <c r="B365" s="115" t="s">
        <v>1096</v>
      </c>
      <c r="C365" s="76" t="s">
        <v>1097</v>
      </c>
      <c r="D365" s="76" t="s">
        <v>1098</v>
      </c>
      <c r="E365" s="116">
        <v>545000</v>
      </c>
      <c r="F365" s="116">
        <v>110000</v>
      </c>
      <c r="G365" s="116">
        <v>435000</v>
      </c>
      <c r="H365" s="116"/>
      <c r="I365" s="117" t="s">
        <v>1069</v>
      </c>
      <c r="J365" s="3"/>
      <c r="K365" s="3"/>
      <c r="L365" s="3"/>
      <c r="M365" s="3"/>
      <c r="N365" s="3"/>
      <c r="O365" s="3"/>
    </row>
    <row r="366" spans="1:15" ht="17.45" customHeight="1">
      <c r="A366" s="114">
        <v>0</v>
      </c>
      <c r="B366" s="115" t="s">
        <v>1099</v>
      </c>
      <c r="C366" s="76" t="s">
        <v>1100</v>
      </c>
      <c r="D366" s="76" t="s">
        <v>1101</v>
      </c>
      <c r="E366" s="116">
        <v>3975000</v>
      </c>
      <c r="F366" s="116">
        <v>400000</v>
      </c>
      <c r="G366" s="116">
        <v>3575000</v>
      </c>
      <c r="H366" s="116"/>
      <c r="I366" s="117" t="s">
        <v>1069</v>
      </c>
      <c r="J366" s="3"/>
      <c r="K366" s="3"/>
      <c r="L366" s="3"/>
      <c r="M366" s="3"/>
      <c r="N366" s="3"/>
      <c r="O366" s="3"/>
    </row>
    <row r="367" spans="1:15" ht="17.45" customHeight="1">
      <c r="A367" s="114">
        <v>0</v>
      </c>
      <c r="B367" s="115" t="s">
        <v>1102</v>
      </c>
      <c r="C367" s="76" t="s">
        <v>1103</v>
      </c>
      <c r="D367" s="76" t="s">
        <v>1104</v>
      </c>
      <c r="E367" s="116">
        <v>6000000</v>
      </c>
      <c r="F367" s="116">
        <v>1200000</v>
      </c>
      <c r="G367" s="116">
        <v>4800000</v>
      </c>
      <c r="H367" s="116"/>
      <c r="I367" s="117" t="s">
        <v>1069</v>
      </c>
      <c r="J367" s="3"/>
      <c r="K367" s="3"/>
      <c r="L367" s="3"/>
      <c r="M367" s="3"/>
      <c r="N367" s="3"/>
      <c r="O367" s="3"/>
    </row>
    <row r="368" spans="1:15" ht="17.45" customHeight="1">
      <c r="A368" s="114">
        <v>0</v>
      </c>
      <c r="B368" s="115" t="s">
        <v>1105</v>
      </c>
      <c r="C368" s="76" t="s">
        <v>1106</v>
      </c>
      <c r="D368" s="76" t="s">
        <v>1107</v>
      </c>
      <c r="E368" s="116">
        <v>785000</v>
      </c>
      <c r="F368" s="116">
        <v>196250</v>
      </c>
      <c r="G368" s="116">
        <v>588750</v>
      </c>
      <c r="H368" s="116"/>
      <c r="I368" s="117" t="s">
        <v>1069</v>
      </c>
      <c r="J368" s="3"/>
      <c r="K368" s="3"/>
      <c r="L368" s="3"/>
      <c r="M368" s="3"/>
      <c r="N368" s="3"/>
      <c r="O368" s="3"/>
    </row>
    <row r="369" spans="1:15" ht="17.45" customHeight="1">
      <c r="A369" s="114">
        <v>0</v>
      </c>
      <c r="B369" s="115" t="s">
        <v>1108</v>
      </c>
      <c r="C369" s="76" t="s">
        <v>1109</v>
      </c>
      <c r="D369" s="76" t="s">
        <v>1110</v>
      </c>
      <c r="E369" s="116">
        <v>619950</v>
      </c>
      <c r="F369" s="116">
        <v>309975</v>
      </c>
      <c r="G369" s="116">
        <v>309975</v>
      </c>
      <c r="H369" s="116"/>
      <c r="I369" s="117" t="s">
        <v>1069</v>
      </c>
      <c r="J369" s="3"/>
      <c r="K369" s="3"/>
      <c r="L369" s="3"/>
      <c r="M369" s="3"/>
      <c r="N369" s="3"/>
      <c r="O369" s="3"/>
    </row>
    <row r="370" spans="1:15" ht="17.45" customHeight="1">
      <c r="A370" s="114">
        <v>0</v>
      </c>
      <c r="B370" s="115" t="s">
        <v>1111</v>
      </c>
      <c r="C370" s="76" t="s">
        <v>1112</v>
      </c>
      <c r="D370" s="76" t="s">
        <v>1113</v>
      </c>
      <c r="E370" s="116">
        <v>3570000</v>
      </c>
      <c r="F370" s="116">
        <v>40000</v>
      </c>
      <c r="G370" s="116">
        <v>3540000</v>
      </c>
      <c r="H370" s="116"/>
      <c r="I370" s="117" t="s">
        <v>1069</v>
      </c>
      <c r="J370" s="3"/>
      <c r="K370" s="3"/>
      <c r="L370" s="3"/>
      <c r="M370" s="3"/>
      <c r="N370" s="3"/>
      <c r="O370" s="3"/>
    </row>
    <row r="371" spans="1:15" ht="17.45" customHeight="1">
      <c r="A371" s="114">
        <v>0</v>
      </c>
      <c r="B371" s="115" t="s">
        <v>1114</v>
      </c>
      <c r="C371" s="76" t="s">
        <v>1115</v>
      </c>
      <c r="D371" s="76" t="s">
        <v>1116</v>
      </c>
      <c r="E371" s="116">
        <v>551250</v>
      </c>
      <c r="F371" s="116">
        <v>109000</v>
      </c>
      <c r="G371" s="116">
        <v>442250</v>
      </c>
      <c r="H371" s="116"/>
      <c r="I371" s="117" t="s">
        <v>1069</v>
      </c>
      <c r="J371" s="3"/>
      <c r="K371" s="3"/>
      <c r="L371" s="3"/>
      <c r="M371" s="3"/>
      <c r="N371" s="3"/>
      <c r="O371" s="3"/>
    </row>
    <row r="372" spans="1:15" ht="17.45" customHeight="1">
      <c r="A372" s="114">
        <v>0</v>
      </c>
      <c r="B372" s="115" t="s">
        <v>1117</v>
      </c>
      <c r="C372" s="76" t="s">
        <v>1118</v>
      </c>
      <c r="D372" s="76" t="s">
        <v>1119</v>
      </c>
      <c r="E372" s="116">
        <v>36300000</v>
      </c>
      <c r="F372" s="116">
        <v>20000</v>
      </c>
      <c r="G372" s="116">
        <v>36300000</v>
      </c>
      <c r="H372" s="116"/>
      <c r="I372" s="117" t="s">
        <v>1069</v>
      </c>
      <c r="J372" s="3"/>
      <c r="K372" s="3"/>
      <c r="L372" s="3"/>
      <c r="M372" s="3"/>
      <c r="N372" s="3"/>
      <c r="O372" s="3"/>
    </row>
    <row r="373" spans="1:15" ht="17.45" customHeight="1">
      <c r="A373" s="114">
        <v>0</v>
      </c>
      <c r="B373" s="115" t="s">
        <v>1120</v>
      </c>
      <c r="C373" s="76" t="s">
        <v>1121</v>
      </c>
      <c r="D373" s="76" t="s">
        <v>1122</v>
      </c>
      <c r="E373" s="116">
        <v>773200</v>
      </c>
      <c r="F373" s="116">
        <v>100</v>
      </c>
      <c r="G373" s="116">
        <v>805000</v>
      </c>
      <c r="H373" s="116"/>
      <c r="I373" s="117" t="s">
        <v>1069</v>
      </c>
      <c r="J373" s="3"/>
      <c r="K373" s="3"/>
      <c r="L373" s="3"/>
      <c r="M373" s="3"/>
      <c r="N373" s="3"/>
      <c r="O373" s="3"/>
    </row>
    <row r="374" spans="1:15" ht="17.45" customHeight="1">
      <c r="A374" s="114">
        <v>0</v>
      </c>
      <c r="B374" s="115" t="s">
        <v>1123</v>
      </c>
      <c r="C374" s="76" t="s">
        <v>1124</v>
      </c>
      <c r="D374" s="76" t="s">
        <v>1125</v>
      </c>
      <c r="E374" s="116">
        <v>312550</v>
      </c>
      <c r="F374" s="116">
        <v>100000</v>
      </c>
      <c r="G374" s="116">
        <v>212550</v>
      </c>
      <c r="H374" s="116"/>
      <c r="I374" s="117" t="s">
        <v>1069</v>
      </c>
      <c r="J374" s="3"/>
      <c r="K374" s="3"/>
      <c r="L374" s="3"/>
      <c r="M374" s="3"/>
      <c r="N374" s="3"/>
      <c r="O374" s="3"/>
    </row>
    <row r="375" spans="1:15" s="3" customFormat="1" ht="17.45" customHeight="1">
      <c r="A375" s="87"/>
      <c r="B375" s="87"/>
      <c r="D375" s="118" t="s">
        <v>1126</v>
      </c>
      <c r="E375" s="119">
        <f>SUBTOTAL(109,Table1[Total Estimated Project Costs])</f>
        <v>1246371322.24</v>
      </c>
      <c r="F375" s="119">
        <f>SUBTOTAL(109,Table1[Applicants Local Cost Share])</f>
        <v>147891211.60999998</v>
      </c>
      <c r="G375" s="119">
        <f>SUBTOTAL(109,Table1[Applicants ARPA Funding Request])</f>
        <v>1004113844.0600002</v>
      </c>
      <c r="H375" s="119">
        <f>SUM(H4:H374)</f>
        <v>125000000</v>
      </c>
      <c r="I375" s="89"/>
      <c r="J375" s="89"/>
    </row>
    <row r="376" spans="1:15" s="3" customFormat="1" ht="17.45" customHeight="1">
      <c r="A376" s="87"/>
      <c r="B376" s="87"/>
      <c r="D376" s="118"/>
      <c r="E376" s="119"/>
      <c r="F376" s="119"/>
      <c r="G376" s="119"/>
      <c r="H376" s="119"/>
      <c r="I376" s="89"/>
      <c r="J376" s="89"/>
    </row>
    <row r="377" spans="1:15" ht="17.45" customHeight="1">
      <c r="A377" s="3" t="s">
        <v>1127</v>
      </c>
      <c r="B377" s="87"/>
      <c r="C377" s="3"/>
      <c r="D377" s="3"/>
      <c r="E377" s="3"/>
      <c r="F377" s="3"/>
      <c r="G377" s="3"/>
      <c r="H377" s="88"/>
      <c r="I377" s="89"/>
      <c r="J377" s="3"/>
      <c r="K377" s="3"/>
      <c r="L377" s="3"/>
      <c r="M377" s="3"/>
      <c r="N377" s="3"/>
      <c r="O377" s="3"/>
    </row>
    <row r="378" spans="1:15" ht="17.45" customHeight="1">
      <c r="A378" s="87"/>
      <c r="B378" s="87"/>
      <c r="C378" s="3"/>
      <c r="D378" s="3"/>
      <c r="E378" s="3"/>
      <c r="F378" s="3"/>
      <c r="G378" s="3"/>
      <c r="H378" s="88"/>
      <c r="I378" s="89"/>
      <c r="J378" s="3"/>
      <c r="K378" s="3"/>
      <c r="L378" s="3"/>
      <c r="M378" s="3"/>
      <c r="N378" s="3"/>
      <c r="O378" s="3"/>
    </row>
  </sheetData>
  <sheetProtection algorithmName="SHA-512" hashValue="w0CJSPfKIRKWdV7XJqiTsCG5pIK7u9+krZFbk0lffEGtPDiAUxRzlG2tNtoziALpy7cIBG7ZacsSOMtoqxVg6g==" saltValue="WjJ6YGqXp6TQMxBYcdjI1w==" spinCount="100000" sheet="1" formatCells="0" formatColumns="0" formatRows="0" insertColumns="0" insertRows="0" insertHyperlinks="0" deleteColumns="0" deleteRows="0" sort="0" autoFilter="0" pivotTables="0"/>
  <pageMargins left="0.7" right="0.7" top="0.75" bottom="0.75" header="0.3" footer="0.3"/>
  <pageSetup paperSize="5" scale="51" fitToHeight="0" orientation="landscape" cellComments="asDisplayed" r:id="rId1"/>
  <headerFooter>
    <oddFooter>&amp;C&amp;P</oddFooter>
  </headerFooter>
  <legacyDrawing r:id="rId2"/>
  <tableParts count="1">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336"/>
  <sheetViews>
    <sheetView zoomScale="75" zoomScaleNormal="75" workbookViewId="0">
      <pane xSplit="3" ySplit="3" topLeftCell="D4" activePane="bottomRight" state="frozen"/>
      <selection pane="bottomRight" activeCell="H22" sqref="H22"/>
      <selection pane="bottomLeft" activeCell="A2" sqref="A2"/>
      <selection pane="topRight" activeCell="K1" sqref="K1"/>
    </sheetView>
  </sheetViews>
  <sheetFormatPr defaultRowHeight="15"/>
  <cols>
    <col min="1" max="1" width="9.7109375" customWidth="1"/>
    <col min="2" max="2" width="14.7109375" customWidth="1"/>
    <col min="3" max="3" width="56.5703125" bestFit="1" customWidth="1"/>
    <col min="4" max="4" width="22.140625" bestFit="1" customWidth="1"/>
    <col min="5" max="5" width="18.85546875" style="53" customWidth="1"/>
    <col min="6" max="6" width="16.5703125" style="53" customWidth="1"/>
    <col min="7" max="7" width="20.42578125" style="53" customWidth="1"/>
    <col min="8" max="8" width="18.140625" style="53" customWidth="1"/>
    <col min="9" max="9" width="30.7109375" bestFit="1" customWidth="1"/>
  </cols>
  <sheetData>
    <row r="1" spans="1:15" ht="18.75">
      <c r="A1" s="54" t="s">
        <v>1128</v>
      </c>
      <c r="B1" s="55"/>
      <c r="C1" s="3"/>
      <c r="D1" s="3"/>
      <c r="E1" s="4"/>
      <c r="F1" s="4"/>
      <c r="G1" s="4"/>
      <c r="H1" s="4"/>
      <c r="I1" s="3"/>
      <c r="J1" s="3"/>
      <c r="K1" s="3"/>
      <c r="L1" s="3"/>
      <c r="M1" s="3"/>
      <c r="N1" s="3"/>
      <c r="O1" s="3"/>
    </row>
    <row r="2" spans="1:15">
      <c r="A2" s="3"/>
      <c r="B2" s="3"/>
      <c r="C2" s="3"/>
      <c r="D2" s="3"/>
      <c r="E2" s="4"/>
      <c r="F2" s="4"/>
      <c r="G2" s="56" t="s">
        <v>1</v>
      </c>
      <c r="H2" s="57">
        <v>125000000</v>
      </c>
      <c r="I2" s="3"/>
      <c r="J2" s="3"/>
      <c r="K2" s="3"/>
      <c r="L2" s="3"/>
      <c r="M2" s="3"/>
      <c r="N2" s="3"/>
      <c r="O2" s="3"/>
    </row>
    <row r="3" spans="1:15" s="61" customFormat="1" ht="30">
      <c r="A3" s="13" t="s">
        <v>2</v>
      </c>
      <c r="B3" s="13" t="s">
        <v>3</v>
      </c>
      <c r="C3" s="58" t="s">
        <v>4</v>
      </c>
      <c r="D3" s="58" t="s">
        <v>5</v>
      </c>
      <c r="E3" s="14" t="s">
        <v>6</v>
      </c>
      <c r="F3" s="59" t="s">
        <v>7</v>
      </c>
      <c r="G3" s="59" t="s">
        <v>8</v>
      </c>
      <c r="H3" s="59" t="s">
        <v>9</v>
      </c>
      <c r="I3" s="13" t="s">
        <v>10</v>
      </c>
      <c r="J3" s="60"/>
      <c r="K3" s="60"/>
      <c r="L3" s="60"/>
      <c r="M3" s="60"/>
      <c r="N3" s="60"/>
      <c r="O3" s="60"/>
    </row>
    <row r="4" spans="1:15">
      <c r="A4" s="62">
        <v>120</v>
      </c>
      <c r="B4" s="62" t="s">
        <v>1129</v>
      </c>
      <c r="C4" s="63" t="s">
        <v>1130</v>
      </c>
      <c r="D4" s="63" t="s">
        <v>1131</v>
      </c>
      <c r="E4" s="64">
        <v>11499945</v>
      </c>
      <c r="F4" s="64">
        <v>6499945</v>
      </c>
      <c r="G4" s="64">
        <v>5000000</v>
      </c>
      <c r="H4" s="65">
        <f t="shared" ref="H4:H37" si="0">G4</f>
        <v>5000000</v>
      </c>
      <c r="I4" s="66" t="s">
        <v>1132</v>
      </c>
      <c r="J4" s="3"/>
      <c r="K4" s="3"/>
      <c r="L4" s="3"/>
      <c r="M4" s="3"/>
      <c r="N4" s="3"/>
      <c r="O4" s="3"/>
    </row>
    <row r="5" spans="1:15">
      <c r="A5" s="62">
        <v>112</v>
      </c>
      <c r="B5" s="62" t="s">
        <v>1133</v>
      </c>
      <c r="C5" s="63" t="s">
        <v>1134</v>
      </c>
      <c r="D5" s="63" t="s">
        <v>1135</v>
      </c>
      <c r="E5" s="64">
        <v>5753290</v>
      </c>
      <c r="F5" s="64">
        <v>50001</v>
      </c>
      <c r="G5" s="64">
        <v>5000000</v>
      </c>
      <c r="H5" s="65">
        <f t="shared" si="0"/>
        <v>5000000</v>
      </c>
      <c r="I5" s="66" t="s">
        <v>1132</v>
      </c>
      <c r="J5" s="3"/>
      <c r="K5" s="3"/>
      <c r="L5" s="3"/>
      <c r="M5" s="3"/>
      <c r="N5" s="3"/>
      <c r="O5" s="3"/>
    </row>
    <row r="6" spans="1:15">
      <c r="A6" s="62">
        <v>107</v>
      </c>
      <c r="B6" s="62" t="s">
        <v>1136</v>
      </c>
      <c r="C6" s="63" t="s">
        <v>16</v>
      </c>
      <c r="D6" s="63" t="s">
        <v>1137</v>
      </c>
      <c r="E6" s="64">
        <v>5082100</v>
      </c>
      <c r="F6" s="64">
        <v>83000</v>
      </c>
      <c r="G6" s="64">
        <v>4999100</v>
      </c>
      <c r="H6" s="65">
        <f t="shared" si="0"/>
        <v>4999100</v>
      </c>
      <c r="I6" s="66" t="s">
        <v>1132</v>
      </c>
      <c r="J6" s="3"/>
      <c r="K6" s="3"/>
      <c r="L6" s="3"/>
      <c r="M6" s="3"/>
      <c r="N6" s="3"/>
      <c r="O6" s="3"/>
    </row>
    <row r="7" spans="1:15">
      <c r="A7" s="67">
        <v>107</v>
      </c>
      <c r="B7" s="62" t="s">
        <v>1138</v>
      </c>
      <c r="C7" s="63" t="s">
        <v>25</v>
      </c>
      <c r="D7" s="63" t="s">
        <v>1139</v>
      </c>
      <c r="E7" s="64">
        <v>1450950</v>
      </c>
      <c r="F7" s="64">
        <v>14510</v>
      </c>
      <c r="G7" s="64">
        <v>1436440</v>
      </c>
      <c r="H7" s="65">
        <f t="shared" si="0"/>
        <v>1436440</v>
      </c>
      <c r="I7" s="66" t="s">
        <v>1132</v>
      </c>
      <c r="J7" s="3"/>
      <c r="K7" s="3"/>
      <c r="L7" s="3"/>
      <c r="M7" s="3"/>
      <c r="N7" s="3"/>
      <c r="O7" s="3"/>
    </row>
    <row r="8" spans="1:15">
      <c r="A8" s="67">
        <v>107</v>
      </c>
      <c r="B8" s="62" t="s">
        <v>1140</v>
      </c>
      <c r="C8" s="63" t="s">
        <v>1141</v>
      </c>
      <c r="D8" s="63" t="s">
        <v>1142</v>
      </c>
      <c r="E8" s="64">
        <v>5191450</v>
      </c>
      <c r="F8" s="64">
        <v>50001</v>
      </c>
      <c r="G8" s="64">
        <v>5000000</v>
      </c>
      <c r="H8" s="65">
        <f t="shared" si="0"/>
        <v>5000000</v>
      </c>
      <c r="I8" s="66" t="s">
        <v>1132</v>
      </c>
      <c r="J8" s="3"/>
      <c r="K8" s="3"/>
      <c r="L8" s="3"/>
      <c r="M8" s="3"/>
      <c r="N8" s="3"/>
      <c r="O8" s="3"/>
    </row>
    <row r="9" spans="1:15">
      <c r="A9" s="62">
        <v>105</v>
      </c>
      <c r="B9" s="62" t="s">
        <v>1143</v>
      </c>
      <c r="C9" s="63" t="s">
        <v>1144</v>
      </c>
      <c r="D9" s="63" t="s">
        <v>1145</v>
      </c>
      <c r="E9" s="64">
        <v>2011000</v>
      </c>
      <c r="F9" s="64">
        <v>1</v>
      </c>
      <c r="G9" s="64">
        <v>2010999</v>
      </c>
      <c r="H9" s="65">
        <f t="shared" si="0"/>
        <v>2010999</v>
      </c>
      <c r="I9" s="66" t="s">
        <v>1132</v>
      </c>
      <c r="J9" s="3"/>
      <c r="K9" s="3"/>
      <c r="L9" s="3"/>
      <c r="M9" s="3"/>
      <c r="N9" s="3"/>
      <c r="O9" s="3"/>
    </row>
    <row r="10" spans="1:15">
      <c r="A10" s="62">
        <v>105</v>
      </c>
      <c r="B10" s="62" t="s">
        <v>1146</v>
      </c>
      <c r="C10" s="63" t="s">
        <v>1147</v>
      </c>
      <c r="D10" s="63" t="s">
        <v>1148</v>
      </c>
      <c r="E10" s="64">
        <v>5226782</v>
      </c>
      <c r="F10" s="64">
        <v>1667000</v>
      </c>
      <c r="G10" s="64">
        <v>3599782</v>
      </c>
      <c r="H10" s="65">
        <f t="shared" si="0"/>
        <v>3599782</v>
      </c>
      <c r="I10" s="66" t="s">
        <v>1132</v>
      </c>
      <c r="J10" s="3"/>
      <c r="K10" s="3"/>
      <c r="L10" s="3"/>
      <c r="M10" s="3"/>
      <c r="N10" s="3"/>
      <c r="O10" s="3"/>
    </row>
    <row r="11" spans="1:15">
      <c r="A11" s="62">
        <v>105</v>
      </c>
      <c r="B11" s="62" t="s">
        <v>1149</v>
      </c>
      <c r="C11" s="63" t="s">
        <v>109</v>
      </c>
      <c r="D11" s="63" t="s">
        <v>1150</v>
      </c>
      <c r="E11" s="64">
        <v>5050000</v>
      </c>
      <c r="F11" s="64">
        <v>50000</v>
      </c>
      <c r="G11" s="64">
        <v>5000000</v>
      </c>
      <c r="H11" s="65">
        <f t="shared" si="0"/>
        <v>5000000</v>
      </c>
      <c r="I11" s="66" t="s">
        <v>1132</v>
      </c>
      <c r="J11" s="3"/>
      <c r="K11" s="3"/>
      <c r="L11" s="3"/>
      <c r="M11" s="3"/>
      <c r="N11" s="3"/>
      <c r="O11" s="3"/>
    </row>
    <row r="12" spans="1:15">
      <c r="A12" s="67">
        <v>102</v>
      </c>
      <c r="B12" s="62" t="s">
        <v>1151</v>
      </c>
      <c r="C12" s="68" t="s">
        <v>1152</v>
      </c>
      <c r="D12" s="68" t="s">
        <v>1153</v>
      </c>
      <c r="E12" s="69">
        <v>5380207</v>
      </c>
      <c r="F12" s="69">
        <v>380207</v>
      </c>
      <c r="G12" s="69">
        <v>5000000</v>
      </c>
      <c r="H12" s="65">
        <f t="shared" si="0"/>
        <v>5000000</v>
      </c>
      <c r="I12" s="66" t="s">
        <v>1132</v>
      </c>
      <c r="J12" s="3"/>
      <c r="K12" s="3"/>
      <c r="L12" s="3"/>
      <c r="M12" s="3"/>
      <c r="N12" s="3"/>
      <c r="O12" s="3"/>
    </row>
    <row r="13" spans="1:15">
      <c r="A13" s="67">
        <v>102</v>
      </c>
      <c r="B13" s="62" t="s">
        <v>1154</v>
      </c>
      <c r="C13" s="63" t="s">
        <v>1155</v>
      </c>
      <c r="D13" s="63" t="s">
        <v>1156</v>
      </c>
      <c r="E13" s="64">
        <v>4940000</v>
      </c>
      <c r="F13" s="64">
        <v>75000</v>
      </c>
      <c r="G13" s="64">
        <v>4865000</v>
      </c>
      <c r="H13" s="65">
        <f t="shared" si="0"/>
        <v>4865000</v>
      </c>
      <c r="I13" s="66" t="s">
        <v>1132</v>
      </c>
      <c r="J13" s="3"/>
      <c r="K13" s="3"/>
      <c r="L13" s="3"/>
      <c r="M13" s="3"/>
      <c r="N13" s="3"/>
      <c r="O13" s="3"/>
    </row>
    <row r="14" spans="1:15">
      <c r="A14" s="62">
        <v>100</v>
      </c>
      <c r="B14" s="62" t="s">
        <v>1157</v>
      </c>
      <c r="C14" s="63" t="s">
        <v>124</v>
      </c>
      <c r="D14" s="63" t="s">
        <v>1158</v>
      </c>
      <c r="E14" s="64">
        <v>5050000</v>
      </c>
      <c r="F14" s="64">
        <v>50000</v>
      </c>
      <c r="G14" s="64">
        <v>5000000</v>
      </c>
      <c r="H14" s="65">
        <f t="shared" si="0"/>
        <v>5000000</v>
      </c>
      <c r="I14" s="66" t="s">
        <v>1132</v>
      </c>
      <c r="J14" s="3"/>
      <c r="K14" s="3"/>
      <c r="L14" s="3"/>
      <c r="M14" s="3"/>
      <c r="N14" s="3"/>
      <c r="O14" s="3"/>
    </row>
    <row r="15" spans="1:15">
      <c r="A15" s="62">
        <v>100</v>
      </c>
      <c r="B15" s="62" t="s">
        <v>1159</v>
      </c>
      <c r="C15" s="63" t="s">
        <v>88</v>
      </c>
      <c r="D15" s="63" t="s">
        <v>1160</v>
      </c>
      <c r="E15" s="64">
        <v>2525468</v>
      </c>
      <c r="F15" s="64">
        <v>1</v>
      </c>
      <c r="G15" s="64">
        <v>2525467</v>
      </c>
      <c r="H15" s="65">
        <f t="shared" si="0"/>
        <v>2525467</v>
      </c>
      <c r="I15" s="66" t="s">
        <v>1132</v>
      </c>
      <c r="J15" s="3"/>
      <c r="K15" s="3"/>
      <c r="L15" s="3"/>
      <c r="M15" s="3"/>
      <c r="N15" s="3"/>
      <c r="O15" s="3"/>
    </row>
    <row r="16" spans="1:15">
      <c r="A16" s="62">
        <v>100</v>
      </c>
      <c r="B16" s="62" t="s">
        <v>1161</v>
      </c>
      <c r="C16" s="63" t="s">
        <v>34</v>
      </c>
      <c r="D16" s="63" t="s">
        <v>1162</v>
      </c>
      <c r="E16" s="64">
        <v>5050000</v>
      </c>
      <c r="F16" s="64">
        <v>50000</v>
      </c>
      <c r="G16" s="64">
        <v>5000000</v>
      </c>
      <c r="H16" s="65">
        <f t="shared" si="0"/>
        <v>5000000</v>
      </c>
      <c r="I16" s="66" t="s">
        <v>1132</v>
      </c>
      <c r="J16" s="3"/>
      <c r="K16" s="3"/>
      <c r="L16" s="3"/>
      <c r="M16" s="3"/>
      <c r="N16" s="3"/>
      <c r="O16" s="3"/>
    </row>
    <row r="17" spans="1:15">
      <c r="A17" s="67">
        <v>100</v>
      </c>
      <c r="B17" s="62" t="s">
        <v>1163</v>
      </c>
      <c r="C17" s="63" t="s">
        <v>79</v>
      </c>
      <c r="D17" s="63" t="s">
        <v>1164</v>
      </c>
      <c r="E17" s="64">
        <v>2183400</v>
      </c>
      <c r="F17" s="64">
        <v>458514</v>
      </c>
      <c r="G17" s="64">
        <v>1724886</v>
      </c>
      <c r="H17" s="65">
        <f t="shared" si="0"/>
        <v>1724886</v>
      </c>
      <c r="I17" s="66" t="s">
        <v>1132</v>
      </c>
      <c r="J17" s="3"/>
      <c r="K17" s="3"/>
      <c r="L17" s="3"/>
      <c r="M17" s="3"/>
      <c r="N17" s="3"/>
      <c r="O17" s="3"/>
    </row>
    <row r="18" spans="1:15">
      <c r="A18" s="62">
        <v>100</v>
      </c>
      <c r="B18" s="62" t="s">
        <v>1165</v>
      </c>
      <c r="C18" s="63" t="s">
        <v>52</v>
      </c>
      <c r="D18" s="63" t="s">
        <v>1166</v>
      </c>
      <c r="E18" s="64">
        <v>4480996</v>
      </c>
      <c r="F18" s="64">
        <v>1</v>
      </c>
      <c r="G18" s="64">
        <v>4480995</v>
      </c>
      <c r="H18" s="65">
        <f t="shared" si="0"/>
        <v>4480995</v>
      </c>
      <c r="I18" s="66" t="s">
        <v>1132</v>
      </c>
      <c r="J18" s="3"/>
      <c r="K18" s="3"/>
      <c r="L18" s="3"/>
      <c r="M18" s="3"/>
      <c r="N18" s="3"/>
      <c r="O18" s="3"/>
    </row>
    <row r="19" spans="1:15">
      <c r="A19" s="67">
        <v>100</v>
      </c>
      <c r="B19" s="62" t="s">
        <v>1167</v>
      </c>
      <c r="C19" s="63" t="s">
        <v>115</v>
      </c>
      <c r="D19" s="63" t="s">
        <v>1168</v>
      </c>
      <c r="E19" s="64">
        <v>5000000</v>
      </c>
      <c r="F19" s="64">
        <v>15000</v>
      </c>
      <c r="G19" s="64">
        <v>4985000</v>
      </c>
      <c r="H19" s="65">
        <f t="shared" si="0"/>
        <v>4985000</v>
      </c>
      <c r="I19" s="66" t="s">
        <v>1132</v>
      </c>
      <c r="J19" s="3"/>
      <c r="K19" s="3"/>
      <c r="L19" s="3"/>
      <c r="M19" s="3"/>
      <c r="N19" s="3"/>
      <c r="O19" s="3"/>
    </row>
    <row r="20" spans="1:15">
      <c r="A20" s="62">
        <v>100</v>
      </c>
      <c r="B20" s="62" t="s">
        <v>1169</v>
      </c>
      <c r="C20" s="63" t="s">
        <v>1170</v>
      </c>
      <c r="D20" s="63" t="s">
        <v>1171</v>
      </c>
      <c r="E20" s="64">
        <v>6283402</v>
      </c>
      <c r="F20" s="64">
        <v>1257000</v>
      </c>
      <c r="G20" s="64">
        <v>5026402</v>
      </c>
      <c r="H20" s="65">
        <v>5000000</v>
      </c>
      <c r="I20" s="66" t="s">
        <v>1132</v>
      </c>
      <c r="J20" s="3"/>
      <c r="K20" s="3"/>
      <c r="L20" s="3"/>
      <c r="M20" s="3"/>
      <c r="N20" s="3"/>
      <c r="O20" s="3"/>
    </row>
    <row r="21" spans="1:15">
      <c r="A21" s="67">
        <v>97</v>
      </c>
      <c r="B21" s="62" t="s">
        <v>1172</v>
      </c>
      <c r="C21" s="63" t="s">
        <v>241</v>
      </c>
      <c r="D21" s="63" t="s">
        <v>1173</v>
      </c>
      <c r="E21" s="64">
        <v>1000000</v>
      </c>
      <c r="F21" s="64">
        <v>10000</v>
      </c>
      <c r="G21" s="64">
        <v>1000000</v>
      </c>
      <c r="H21" s="65">
        <v>990000</v>
      </c>
      <c r="I21" s="66" t="s">
        <v>1132</v>
      </c>
      <c r="J21" s="3"/>
      <c r="K21" s="3"/>
      <c r="L21" s="3"/>
      <c r="M21" s="3"/>
      <c r="N21" s="3"/>
      <c r="O21" s="3"/>
    </row>
    <row r="22" spans="1:15">
      <c r="A22" s="62">
        <v>97</v>
      </c>
      <c r="B22" s="62" t="s">
        <v>1174</v>
      </c>
      <c r="C22" s="63" t="s">
        <v>1175</v>
      </c>
      <c r="D22" s="63" t="s">
        <v>1176</v>
      </c>
      <c r="E22" s="64">
        <v>2514590</v>
      </c>
      <c r="F22" s="64">
        <v>220000</v>
      </c>
      <c r="G22" s="64">
        <v>2294590</v>
      </c>
      <c r="H22" s="65">
        <f t="shared" si="0"/>
        <v>2294590</v>
      </c>
      <c r="I22" s="66" t="s">
        <v>1132</v>
      </c>
      <c r="J22" s="3"/>
      <c r="K22" s="3"/>
      <c r="L22" s="3"/>
      <c r="M22" s="3"/>
      <c r="N22" s="3"/>
      <c r="O22" s="3"/>
    </row>
    <row r="23" spans="1:15">
      <c r="A23" s="67">
        <v>97</v>
      </c>
      <c r="B23" s="62" t="s">
        <v>1177</v>
      </c>
      <c r="C23" s="63" t="s">
        <v>1178</v>
      </c>
      <c r="D23" s="63" t="s">
        <v>1179</v>
      </c>
      <c r="E23" s="64">
        <v>5232700</v>
      </c>
      <c r="F23" s="64">
        <v>232700</v>
      </c>
      <c r="G23" s="64">
        <v>5000000</v>
      </c>
      <c r="H23" s="65">
        <f t="shared" si="0"/>
        <v>5000000</v>
      </c>
      <c r="I23" s="66" t="s">
        <v>1132</v>
      </c>
      <c r="J23" s="3"/>
      <c r="K23" s="3"/>
      <c r="L23" s="3"/>
      <c r="M23" s="3"/>
      <c r="N23" s="3"/>
      <c r="O23" s="3"/>
    </row>
    <row r="24" spans="1:15">
      <c r="A24" s="67">
        <v>97</v>
      </c>
      <c r="B24" s="62" t="s">
        <v>1180</v>
      </c>
      <c r="C24" s="63" t="s">
        <v>1181</v>
      </c>
      <c r="D24" s="63" t="s">
        <v>1182</v>
      </c>
      <c r="E24" s="64">
        <v>3458000</v>
      </c>
      <c r="F24" s="64">
        <v>35000</v>
      </c>
      <c r="G24" s="64">
        <v>3423000</v>
      </c>
      <c r="H24" s="65">
        <f t="shared" si="0"/>
        <v>3423000</v>
      </c>
      <c r="I24" s="66" t="s">
        <v>1132</v>
      </c>
      <c r="J24" s="3"/>
      <c r="K24" s="3"/>
      <c r="L24" s="3"/>
      <c r="M24" s="3"/>
      <c r="N24" s="3"/>
      <c r="O24" s="3"/>
    </row>
    <row r="25" spans="1:15">
      <c r="A25" s="62">
        <v>97</v>
      </c>
      <c r="B25" s="62" t="s">
        <v>1183</v>
      </c>
      <c r="C25" s="63" t="s">
        <v>1184</v>
      </c>
      <c r="D25" s="63" t="s">
        <v>1185</v>
      </c>
      <c r="E25" s="64">
        <v>3023000</v>
      </c>
      <c r="F25" s="64">
        <v>30000</v>
      </c>
      <c r="G25" s="64">
        <v>2993000</v>
      </c>
      <c r="H25" s="65">
        <f t="shared" si="0"/>
        <v>2993000</v>
      </c>
      <c r="I25" s="66" t="s">
        <v>1132</v>
      </c>
      <c r="J25" s="3"/>
      <c r="K25" s="3"/>
      <c r="L25" s="3"/>
      <c r="M25" s="3"/>
      <c r="N25" s="3"/>
      <c r="O25" s="3"/>
    </row>
    <row r="26" spans="1:15">
      <c r="A26" s="62">
        <v>95</v>
      </c>
      <c r="B26" s="62" t="s">
        <v>1186</v>
      </c>
      <c r="C26" s="63" t="s">
        <v>1187</v>
      </c>
      <c r="D26" s="63" t="s">
        <v>1188</v>
      </c>
      <c r="E26" s="64">
        <v>1644250</v>
      </c>
      <c r="F26" s="64">
        <v>16000</v>
      </c>
      <c r="G26" s="64">
        <v>1628250</v>
      </c>
      <c r="H26" s="65">
        <f t="shared" si="0"/>
        <v>1628250</v>
      </c>
      <c r="I26" s="66" t="s">
        <v>1132</v>
      </c>
      <c r="J26" s="3"/>
      <c r="K26" s="3"/>
      <c r="L26" s="3"/>
      <c r="M26" s="3"/>
      <c r="N26" s="3"/>
      <c r="O26" s="3"/>
    </row>
    <row r="27" spans="1:15">
      <c r="A27" s="62">
        <v>95</v>
      </c>
      <c r="B27" s="62" t="s">
        <v>1189</v>
      </c>
      <c r="C27" s="63" t="s">
        <v>1190</v>
      </c>
      <c r="D27" s="63" t="s">
        <v>1191</v>
      </c>
      <c r="E27" s="64">
        <v>961780</v>
      </c>
      <c r="F27" s="64">
        <v>1</v>
      </c>
      <c r="G27" s="64">
        <v>961779</v>
      </c>
      <c r="H27" s="65">
        <f t="shared" si="0"/>
        <v>961779</v>
      </c>
      <c r="I27" s="66" t="s">
        <v>1132</v>
      </c>
      <c r="J27" s="3"/>
      <c r="K27" s="3"/>
      <c r="L27" s="3"/>
      <c r="M27" s="3"/>
      <c r="N27" s="3"/>
      <c r="O27" s="3"/>
    </row>
    <row r="28" spans="1:15">
      <c r="A28" s="62">
        <v>95</v>
      </c>
      <c r="B28" s="62" t="s">
        <v>1192</v>
      </c>
      <c r="C28" s="63" t="s">
        <v>1193</v>
      </c>
      <c r="D28" s="63" t="s">
        <v>1194</v>
      </c>
      <c r="E28" s="64">
        <v>2729000</v>
      </c>
      <c r="F28" s="64">
        <v>550000</v>
      </c>
      <c r="G28" s="64">
        <v>2179000</v>
      </c>
      <c r="H28" s="65">
        <f t="shared" si="0"/>
        <v>2179000</v>
      </c>
      <c r="I28" s="66" t="s">
        <v>1132</v>
      </c>
      <c r="J28" s="3"/>
      <c r="K28" s="3"/>
      <c r="L28" s="3"/>
      <c r="M28" s="3"/>
      <c r="N28" s="3"/>
      <c r="O28" s="3"/>
    </row>
    <row r="29" spans="1:15">
      <c r="A29" s="62">
        <v>93</v>
      </c>
      <c r="B29" s="62" t="s">
        <v>1195</v>
      </c>
      <c r="C29" s="63" t="s">
        <v>1196</v>
      </c>
      <c r="D29" s="63" t="s">
        <v>1197</v>
      </c>
      <c r="E29" s="64">
        <v>4567456</v>
      </c>
      <c r="F29" s="64">
        <v>516207</v>
      </c>
      <c r="G29" s="64">
        <v>4051249</v>
      </c>
      <c r="H29" s="65">
        <f t="shared" si="0"/>
        <v>4051249</v>
      </c>
      <c r="I29" s="66" t="s">
        <v>1132</v>
      </c>
      <c r="J29" s="3"/>
      <c r="K29" s="3"/>
      <c r="L29" s="3"/>
      <c r="M29" s="3"/>
      <c r="N29" s="3"/>
      <c r="O29" s="3"/>
    </row>
    <row r="30" spans="1:15">
      <c r="A30" s="62">
        <v>93</v>
      </c>
      <c r="B30" s="62" t="s">
        <v>1198</v>
      </c>
      <c r="C30" s="63" t="s">
        <v>112</v>
      </c>
      <c r="D30" s="63" t="s">
        <v>1199</v>
      </c>
      <c r="E30" s="64">
        <v>1320700</v>
      </c>
      <c r="F30" s="64">
        <v>135700</v>
      </c>
      <c r="G30" s="64">
        <v>1185000</v>
      </c>
      <c r="H30" s="65">
        <f t="shared" si="0"/>
        <v>1185000</v>
      </c>
      <c r="I30" s="66" t="s">
        <v>1132</v>
      </c>
      <c r="J30" s="3"/>
      <c r="K30" s="3"/>
      <c r="L30" s="3"/>
      <c r="M30" s="3"/>
      <c r="N30" s="3"/>
      <c r="O30" s="3"/>
    </row>
    <row r="31" spans="1:15">
      <c r="A31" s="62">
        <v>93</v>
      </c>
      <c r="B31" s="62" t="s">
        <v>1200</v>
      </c>
      <c r="C31" s="63" t="s">
        <v>1201</v>
      </c>
      <c r="D31" s="63" t="s">
        <v>1202</v>
      </c>
      <c r="E31" s="64">
        <v>5390000</v>
      </c>
      <c r="F31" s="64">
        <v>540000</v>
      </c>
      <c r="G31" s="64">
        <v>4850000</v>
      </c>
      <c r="H31" s="65">
        <f t="shared" si="0"/>
        <v>4850000</v>
      </c>
      <c r="I31" s="66" t="s">
        <v>1132</v>
      </c>
      <c r="J31" s="3"/>
      <c r="K31" s="3"/>
      <c r="L31" s="3"/>
      <c r="M31" s="3"/>
      <c r="N31" s="3"/>
      <c r="O31" s="3"/>
    </row>
    <row r="32" spans="1:15">
      <c r="A32" s="67">
        <v>92</v>
      </c>
      <c r="B32" s="62" t="s">
        <v>1203</v>
      </c>
      <c r="C32" s="63" t="s">
        <v>1204</v>
      </c>
      <c r="D32" s="63" t="s">
        <v>1205</v>
      </c>
      <c r="E32" s="64">
        <v>2849970</v>
      </c>
      <c r="F32" s="64">
        <v>28500</v>
      </c>
      <c r="G32" s="64">
        <v>2821470</v>
      </c>
      <c r="H32" s="65">
        <f t="shared" si="0"/>
        <v>2821470</v>
      </c>
      <c r="I32" s="66" t="s">
        <v>1132</v>
      </c>
      <c r="J32" s="3"/>
      <c r="K32" s="3"/>
      <c r="L32" s="3"/>
      <c r="M32" s="3"/>
      <c r="N32" s="3"/>
      <c r="O32" s="3"/>
    </row>
    <row r="33" spans="1:15">
      <c r="A33" s="67">
        <v>92</v>
      </c>
      <c r="B33" s="62" t="s">
        <v>1206</v>
      </c>
      <c r="C33" s="68" t="s">
        <v>76</v>
      </c>
      <c r="D33" s="68" t="s">
        <v>1207</v>
      </c>
      <c r="E33" s="69">
        <v>5016000</v>
      </c>
      <c r="F33" s="69">
        <v>55000</v>
      </c>
      <c r="G33" s="69">
        <v>4961000</v>
      </c>
      <c r="H33" s="65">
        <f t="shared" si="0"/>
        <v>4961000</v>
      </c>
      <c r="I33" s="66" t="s">
        <v>1132</v>
      </c>
      <c r="J33" s="3"/>
      <c r="K33" s="3"/>
      <c r="L33" s="3"/>
      <c r="M33" s="3"/>
      <c r="N33" s="3"/>
      <c r="O33" s="3"/>
    </row>
    <row r="34" spans="1:15">
      <c r="A34" s="62">
        <v>92</v>
      </c>
      <c r="B34" s="62" t="s">
        <v>1208</v>
      </c>
      <c r="C34" s="63" t="s">
        <v>1209</v>
      </c>
      <c r="D34" s="63" t="s">
        <v>1210</v>
      </c>
      <c r="E34" s="64">
        <v>8373812</v>
      </c>
      <c r="F34" s="64">
        <v>50001</v>
      </c>
      <c r="G34" s="64">
        <v>5000000</v>
      </c>
      <c r="H34" s="65">
        <f t="shared" si="0"/>
        <v>5000000</v>
      </c>
      <c r="I34" s="66" t="s">
        <v>1132</v>
      </c>
      <c r="J34" s="3"/>
      <c r="K34" s="3"/>
      <c r="L34" s="3"/>
      <c r="M34" s="3"/>
      <c r="N34" s="3"/>
      <c r="O34" s="3"/>
    </row>
    <row r="35" spans="1:15" s="22" customFormat="1">
      <c r="A35" s="67">
        <v>92</v>
      </c>
      <c r="B35" s="62" t="s">
        <v>1211</v>
      </c>
      <c r="C35" s="68" t="s">
        <v>1212</v>
      </c>
      <c r="D35" s="68" t="s">
        <v>1213</v>
      </c>
      <c r="E35" s="69">
        <v>1613125</v>
      </c>
      <c r="F35" s="69">
        <v>20000</v>
      </c>
      <c r="G35" s="69">
        <v>1593125</v>
      </c>
      <c r="H35" s="65">
        <f t="shared" si="0"/>
        <v>1593125</v>
      </c>
      <c r="I35" s="66" t="s">
        <v>1132</v>
      </c>
      <c r="J35" s="6"/>
      <c r="K35" s="6"/>
      <c r="L35" s="6"/>
      <c r="M35" s="6"/>
      <c r="N35" s="6"/>
      <c r="O35" s="6"/>
    </row>
    <row r="36" spans="1:15" s="24" customFormat="1">
      <c r="A36" s="62">
        <v>92</v>
      </c>
      <c r="B36" s="62" t="s">
        <v>1214</v>
      </c>
      <c r="C36" s="63" t="s">
        <v>1082</v>
      </c>
      <c r="D36" s="63" t="s">
        <v>1215</v>
      </c>
      <c r="E36" s="64">
        <v>5065848.1500000004</v>
      </c>
      <c r="F36" s="64">
        <v>65848.149999999994</v>
      </c>
      <c r="G36" s="64">
        <v>5000000</v>
      </c>
      <c r="H36" s="65">
        <f t="shared" si="0"/>
        <v>5000000</v>
      </c>
      <c r="I36" s="66" t="s">
        <v>1132</v>
      </c>
      <c r="J36" s="23"/>
      <c r="K36" s="23"/>
      <c r="L36" s="23"/>
      <c r="M36" s="23"/>
      <c r="N36" s="23"/>
      <c r="O36" s="23"/>
    </row>
    <row r="37" spans="1:15" s="20" customFormat="1">
      <c r="A37" s="67">
        <v>90</v>
      </c>
      <c r="B37" s="62" t="s">
        <v>1216</v>
      </c>
      <c r="C37" s="68" t="s">
        <v>58</v>
      </c>
      <c r="D37" s="68" t="s">
        <v>1217</v>
      </c>
      <c r="E37" s="69">
        <v>5998000</v>
      </c>
      <c r="F37" s="69">
        <v>1000000</v>
      </c>
      <c r="G37" s="69">
        <v>4998000</v>
      </c>
      <c r="H37" s="65">
        <f t="shared" si="0"/>
        <v>4998000</v>
      </c>
      <c r="I37" s="66" t="s">
        <v>1132</v>
      </c>
      <c r="J37" s="5"/>
      <c r="K37" s="5"/>
      <c r="L37" s="5"/>
      <c r="M37" s="5"/>
      <c r="N37" s="5"/>
      <c r="O37" s="5"/>
    </row>
    <row r="38" spans="1:15" s="22" customFormat="1">
      <c r="A38" s="25">
        <v>90</v>
      </c>
      <c r="B38" s="70" t="s">
        <v>1218</v>
      </c>
      <c r="C38" s="26" t="s">
        <v>1219</v>
      </c>
      <c r="D38" s="26" t="s">
        <v>1220</v>
      </c>
      <c r="E38" s="27">
        <v>5050000</v>
      </c>
      <c r="F38" s="27">
        <v>50000</v>
      </c>
      <c r="G38" s="27">
        <v>5000000</v>
      </c>
      <c r="H38" s="28">
        <f>125000000-SUM(H4:H37)</f>
        <v>442868</v>
      </c>
      <c r="I38" s="71" t="s">
        <v>135</v>
      </c>
      <c r="J38" s="6"/>
      <c r="K38" s="6"/>
      <c r="L38" s="6"/>
      <c r="M38" s="6"/>
      <c r="N38" s="6"/>
      <c r="O38" s="6"/>
    </row>
    <row r="39" spans="1:15" s="24" customFormat="1">
      <c r="A39" s="30">
        <v>90</v>
      </c>
      <c r="B39" s="72" t="s">
        <v>1221</v>
      </c>
      <c r="C39" s="31" t="s">
        <v>1222</v>
      </c>
      <c r="D39" s="31" t="s">
        <v>1223</v>
      </c>
      <c r="E39" s="32">
        <v>14526300</v>
      </c>
      <c r="F39" s="32">
        <v>1</v>
      </c>
      <c r="G39" s="32">
        <v>5000000</v>
      </c>
      <c r="H39" s="33"/>
      <c r="I39" s="34" t="s">
        <v>139</v>
      </c>
      <c r="J39" s="23"/>
      <c r="K39" s="23"/>
      <c r="L39" s="23"/>
      <c r="M39" s="23"/>
      <c r="N39" s="23"/>
      <c r="O39" s="23"/>
    </row>
    <row r="40" spans="1:15" s="24" customFormat="1">
      <c r="A40" s="30">
        <v>90</v>
      </c>
      <c r="B40" s="72" t="s">
        <v>1224</v>
      </c>
      <c r="C40" s="31" t="s">
        <v>214</v>
      </c>
      <c r="D40" s="31" t="s">
        <v>1225</v>
      </c>
      <c r="E40" s="32">
        <v>3700030</v>
      </c>
      <c r="F40" s="32">
        <v>777007</v>
      </c>
      <c r="G40" s="32">
        <v>2923023</v>
      </c>
      <c r="H40" s="33"/>
      <c r="I40" s="34" t="s">
        <v>139</v>
      </c>
      <c r="J40" s="23"/>
      <c r="K40" s="23"/>
      <c r="L40" s="23"/>
      <c r="M40" s="23"/>
      <c r="N40" s="23"/>
      <c r="O40" s="23"/>
    </row>
    <row r="41" spans="1:15" s="24" customFormat="1">
      <c r="A41" s="30">
        <v>90</v>
      </c>
      <c r="B41" s="72" t="s">
        <v>1226</v>
      </c>
      <c r="C41" s="31" t="s">
        <v>1227</v>
      </c>
      <c r="D41" s="31" t="s">
        <v>1228</v>
      </c>
      <c r="E41" s="32">
        <v>3727845</v>
      </c>
      <c r="F41" s="32">
        <v>20000</v>
      </c>
      <c r="G41" s="32">
        <v>3707845</v>
      </c>
      <c r="H41" s="33"/>
      <c r="I41" s="34" t="s">
        <v>139</v>
      </c>
      <c r="J41" s="23"/>
      <c r="K41" s="23"/>
      <c r="L41" s="23"/>
      <c r="M41" s="23"/>
      <c r="N41" s="23"/>
      <c r="O41" s="23"/>
    </row>
    <row r="42" spans="1:15" s="36" customFormat="1">
      <c r="A42" s="30">
        <v>87</v>
      </c>
      <c r="B42" s="72" t="s">
        <v>1229</v>
      </c>
      <c r="C42" s="31" t="s">
        <v>1230</v>
      </c>
      <c r="D42" s="31" t="s">
        <v>1231</v>
      </c>
      <c r="E42" s="32">
        <v>5094630</v>
      </c>
      <c r="F42" s="32">
        <v>50001</v>
      </c>
      <c r="G42" s="32">
        <v>5000000</v>
      </c>
      <c r="H42" s="33"/>
      <c r="I42" s="34" t="s">
        <v>139</v>
      </c>
      <c r="J42" s="35"/>
      <c r="K42" s="35"/>
      <c r="L42" s="35"/>
      <c r="M42" s="35"/>
      <c r="N42" s="35"/>
      <c r="O42" s="35"/>
    </row>
    <row r="43" spans="1:15" s="36" customFormat="1">
      <c r="A43" s="30">
        <v>87</v>
      </c>
      <c r="B43" s="72" t="s">
        <v>1232</v>
      </c>
      <c r="C43" s="31" t="s">
        <v>130</v>
      </c>
      <c r="D43" s="31" t="s">
        <v>1233</v>
      </c>
      <c r="E43" s="32">
        <v>2422030</v>
      </c>
      <c r="F43" s="32">
        <v>24250</v>
      </c>
      <c r="G43" s="32">
        <v>2397780</v>
      </c>
      <c r="H43" s="33"/>
      <c r="I43" s="34" t="s">
        <v>139</v>
      </c>
      <c r="J43" s="35"/>
      <c r="K43" s="35"/>
      <c r="L43" s="35"/>
      <c r="M43" s="35"/>
      <c r="N43" s="35"/>
      <c r="O43" s="35"/>
    </row>
    <row r="44" spans="1:15" s="38" customFormat="1">
      <c r="A44" s="39">
        <v>85</v>
      </c>
      <c r="B44" s="73" t="s">
        <v>1234</v>
      </c>
      <c r="C44" s="40" t="s">
        <v>208</v>
      </c>
      <c r="D44" s="40" t="s">
        <v>1235</v>
      </c>
      <c r="E44" s="41">
        <v>2133000</v>
      </c>
      <c r="F44" s="41">
        <v>13000</v>
      </c>
      <c r="G44" s="41">
        <v>2120000</v>
      </c>
      <c r="H44" s="42"/>
      <c r="I44" s="74" t="s">
        <v>191</v>
      </c>
      <c r="J44" s="37"/>
      <c r="K44" s="37"/>
      <c r="L44" s="37"/>
      <c r="M44" s="37"/>
      <c r="N44" s="37"/>
      <c r="O44" s="37"/>
    </row>
    <row r="45" spans="1:15" s="38" customFormat="1">
      <c r="A45" s="39">
        <v>85</v>
      </c>
      <c r="B45" s="73" t="s">
        <v>1236</v>
      </c>
      <c r="C45" s="40" t="s">
        <v>1237</v>
      </c>
      <c r="D45" s="40" t="s">
        <v>1238</v>
      </c>
      <c r="E45" s="41">
        <v>2852450</v>
      </c>
      <c r="F45" s="41">
        <v>1</v>
      </c>
      <c r="G45" s="41">
        <v>2852449</v>
      </c>
      <c r="H45" s="42"/>
      <c r="I45" s="74" t="s">
        <v>191</v>
      </c>
      <c r="J45" s="37"/>
      <c r="K45" s="37"/>
      <c r="L45" s="37"/>
      <c r="M45" s="37"/>
      <c r="N45" s="37"/>
      <c r="O45" s="37"/>
    </row>
    <row r="46" spans="1:15" s="38" customFormat="1">
      <c r="A46" s="39">
        <v>85</v>
      </c>
      <c r="B46" s="73" t="s">
        <v>1239</v>
      </c>
      <c r="C46" s="40" t="s">
        <v>205</v>
      </c>
      <c r="D46" s="40" t="s">
        <v>1240</v>
      </c>
      <c r="E46" s="41">
        <v>5436235</v>
      </c>
      <c r="F46" s="41">
        <v>1</v>
      </c>
      <c r="G46" s="41">
        <v>5000000</v>
      </c>
      <c r="H46" s="42"/>
      <c r="I46" s="74" t="s">
        <v>191</v>
      </c>
      <c r="J46" s="37"/>
      <c r="K46" s="37"/>
      <c r="L46" s="37"/>
      <c r="M46" s="37"/>
      <c r="N46" s="37"/>
      <c r="O46" s="37"/>
    </row>
    <row r="47" spans="1:15" s="38" customFormat="1">
      <c r="A47" s="39">
        <v>85</v>
      </c>
      <c r="B47" s="73" t="s">
        <v>1241</v>
      </c>
      <c r="C47" s="40" t="s">
        <v>1242</v>
      </c>
      <c r="D47" s="40" t="s">
        <v>1243</v>
      </c>
      <c r="E47" s="41">
        <v>6278000</v>
      </c>
      <c r="F47" s="41">
        <v>1278000</v>
      </c>
      <c r="G47" s="41">
        <v>5000000</v>
      </c>
      <c r="H47" s="42"/>
      <c r="I47" s="74" t="s">
        <v>191</v>
      </c>
      <c r="J47" s="37"/>
      <c r="K47" s="37"/>
      <c r="L47" s="37"/>
      <c r="M47" s="37"/>
      <c r="N47" s="37"/>
      <c r="O47" s="37"/>
    </row>
    <row r="48" spans="1:15" s="38" customFormat="1">
      <c r="A48" s="39">
        <v>85</v>
      </c>
      <c r="B48" s="73" t="s">
        <v>1244</v>
      </c>
      <c r="C48" s="40" t="s">
        <v>268</v>
      </c>
      <c r="D48" s="40" t="s">
        <v>1245</v>
      </c>
      <c r="E48" s="41">
        <v>2817890</v>
      </c>
      <c r="F48" s="41">
        <v>640000</v>
      </c>
      <c r="G48" s="41">
        <v>2177890</v>
      </c>
      <c r="H48" s="42"/>
      <c r="I48" s="74" t="s">
        <v>191</v>
      </c>
      <c r="J48" s="37"/>
      <c r="K48" s="37"/>
      <c r="L48" s="37"/>
      <c r="M48" s="37"/>
      <c r="N48" s="37"/>
      <c r="O48" s="37"/>
    </row>
    <row r="49" spans="1:15" s="38" customFormat="1">
      <c r="A49" s="39">
        <v>83</v>
      </c>
      <c r="B49" s="73" t="s">
        <v>1246</v>
      </c>
      <c r="C49" s="40" t="s">
        <v>153</v>
      </c>
      <c r="D49" s="40" t="s">
        <v>1247</v>
      </c>
      <c r="E49" s="41">
        <v>704200</v>
      </c>
      <c r="F49" s="41">
        <v>71000</v>
      </c>
      <c r="G49" s="41">
        <v>633200</v>
      </c>
      <c r="H49" s="42"/>
      <c r="I49" s="74" t="s">
        <v>191</v>
      </c>
      <c r="J49" s="37"/>
      <c r="K49" s="37"/>
      <c r="L49" s="37"/>
      <c r="M49" s="37"/>
      <c r="N49" s="37"/>
      <c r="O49" s="37"/>
    </row>
    <row r="50" spans="1:15" s="38" customFormat="1">
      <c r="A50" s="39">
        <v>83</v>
      </c>
      <c r="B50" s="73" t="s">
        <v>1248</v>
      </c>
      <c r="C50" s="40" t="s">
        <v>31</v>
      </c>
      <c r="D50" s="40" t="s">
        <v>1249</v>
      </c>
      <c r="E50" s="41">
        <v>5810864</v>
      </c>
      <c r="F50" s="41">
        <v>810864.42</v>
      </c>
      <c r="G50" s="41">
        <v>4999999.58</v>
      </c>
      <c r="H50" s="42"/>
      <c r="I50" s="74" t="s">
        <v>191</v>
      </c>
      <c r="J50" s="37"/>
      <c r="K50" s="37"/>
      <c r="L50" s="37"/>
      <c r="M50" s="37"/>
      <c r="N50" s="37"/>
      <c r="O50" s="37"/>
    </row>
    <row r="51" spans="1:15" s="38" customFormat="1">
      <c r="A51" s="39">
        <v>83</v>
      </c>
      <c r="B51" s="73" t="s">
        <v>1250</v>
      </c>
      <c r="C51" s="40" t="s">
        <v>412</v>
      </c>
      <c r="D51" s="40" t="s">
        <v>1251</v>
      </c>
      <c r="E51" s="41">
        <v>4756710</v>
      </c>
      <c r="F51" s="41">
        <v>525000</v>
      </c>
      <c r="G51" s="41">
        <v>4231710</v>
      </c>
      <c r="H51" s="42"/>
      <c r="I51" s="74" t="s">
        <v>191</v>
      </c>
      <c r="J51" s="37"/>
      <c r="K51" s="37"/>
      <c r="L51" s="37"/>
      <c r="M51" s="37"/>
      <c r="N51" s="37"/>
      <c r="O51" s="37"/>
    </row>
    <row r="52" spans="1:15" s="38" customFormat="1">
      <c r="A52" s="39">
        <v>83</v>
      </c>
      <c r="B52" s="73" t="s">
        <v>1252</v>
      </c>
      <c r="C52" s="40" t="s">
        <v>277</v>
      </c>
      <c r="D52" s="40" t="s">
        <v>1253</v>
      </c>
      <c r="E52" s="41">
        <v>1060518</v>
      </c>
      <c r="F52" s="41">
        <v>110000</v>
      </c>
      <c r="G52" s="41">
        <v>950518</v>
      </c>
      <c r="H52" s="42"/>
      <c r="I52" s="74" t="s">
        <v>191</v>
      </c>
      <c r="J52" s="37"/>
      <c r="K52" s="37"/>
      <c r="L52" s="37"/>
      <c r="M52" s="37"/>
      <c r="N52" s="37"/>
      <c r="O52" s="37"/>
    </row>
    <row r="53" spans="1:15" s="38" customFormat="1">
      <c r="A53" s="39">
        <v>82</v>
      </c>
      <c r="B53" s="73" t="s">
        <v>1254</v>
      </c>
      <c r="C53" s="40" t="s">
        <v>478</v>
      </c>
      <c r="D53" s="40" t="s">
        <v>1255</v>
      </c>
      <c r="E53" s="41">
        <v>8366425</v>
      </c>
      <c r="F53" s="41">
        <v>84500.89</v>
      </c>
      <c r="G53" s="41">
        <v>5000000</v>
      </c>
      <c r="H53" s="42"/>
      <c r="I53" s="74" t="s">
        <v>191</v>
      </c>
      <c r="J53" s="37"/>
      <c r="K53" s="37"/>
      <c r="L53" s="37"/>
      <c r="M53" s="37"/>
      <c r="N53" s="37"/>
      <c r="O53" s="37"/>
    </row>
    <row r="54" spans="1:15" s="38" customFormat="1">
      <c r="A54" s="39">
        <v>82</v>
      </c>
      <c r="B54" s="73" t="s">
        <v>1256</v>
      </c>
      <c r="C54" s="40" t="s">
        <v>1257</v>
      </c>
      <c r="D54" s="40" t="s">
        <v>1258</v>
      </c>
      <c r="E54" s="41">
        <v>2218630</v>
      </c>
      <c r="F54" s="41">
        <v>108404</v>
      </c>
      <c r="G54" s="41">
        <v>2110226</v>
      </c>
      <c r="H54" s="42"/>
      <c r="I54" s="74" t="s">
        <v>191</v>
      </c>
      <c r="J54" s="37"/>
      <c r="K54" s="37"/>
      <c r="L54" s="37"/>
      <c r="M54" s="37"/>
      <c r="N54" s="37"/>
      <c r="O54" s="37"/>
    </row>
    <row r="55" spans="1:15" s="38" customFormat="1">
      <c r="A55" s="39">
        <v>82</v>
      </c>
      <c r="B55" s="73" t="s">
        <v>1259</v>
      </c>
      <c r="C55" s="40" t="s">
        <v>1260</v>
      </c>
      <c r="D55" s="40" t="s">
        <v>1261</v>
      </c>
      <c r="E55" s="41">
        <v>1882375</v>
      </c>
      <c r="F55" s="41">
        <v>19000</v>
      </c>
      <c r="G55" s="41">
        <v>1863375</v>
      </c>
      <c r="H55" s="42"/>
      <c r="I55" s="74" t="s">
        <v>191</v>
      </c>
      <c r="J55" s="37"/>
      <c r="K55" s="37"/>
      <c r="L55" s="37"/>
      <c r="M55" s="37"/>
      <c r="N55" s="37"/>
      <c r="O55" s="37"/>
    </row>
    <row r="56" spans="1:15" s="38" customFormat="1">
      <c r="A56" s="39">
        <v>82</v>
      </c>
      <c r="B56" s="73" t="s">
        <v>1262</v>
      </c>
      <c r="C56" s="40" t="s">
        <v>355</v>
      </c>
      <c r="D56" s="40" t="s">
        <v>1263</v>
      </c>
      <c r="E56" s="41">
        <v>5015045</v>
      </c>
      <c r="F56" s="41">
        <v>55500</v>
      </c>
      <c r="G56" s="41">
        <v>4959545</v>
      </c>
      <c r="H56" s="42"/>
      <c r="I56" s="74" t="s">
        <v>191</v>
      </c>
      <c r="J56" s="37"/>
      <c r="K56" s="37"/>
      <c r="L56" s="37"/>
      <c r="M56" s="37"/>
      <c r="N56" s="37"/>
      <c r="O56" s="37"/>
    </row>
    <row r="57" spans="1:15" s="38" customFormat="1">
      <c r="A57" s="39">
        <v>82</v>
      </c>
      <c r="B57" s="73" t="s">
        <v>1264</v>
      </c>
      <c r="C57" s="40" t="s">
        <v>127</v>
      </c>
      <c r="D57" s="40" t="s">
        <v>1265</v>
      </c>
      <c r="E57" s="41">
        <v>1817000</v>
      </c>
      <c r="F57" s="41">
        <v>20000</v>
      </c>
      <c r="G57" s="41">
        <v>1797000</v>
      </c>
      <c r="H57" s="42"/>
      <c r="I57" s="74" t="s">
        <v>191</v>
      </c>
      <c r="J57" s="37"/>
      <c r="K57" s="37"/>
      <c r="L57" s="37"/>
      <c r="M57" s="37"/>
      <c r="N57" s="37"/>
      <c r="O57" s="37"/>
    </row>
    <row r="58" spans="1:15" s="38" customFormat="1">
      <c r="A58" s="39">
        <v>80</v>
      </c>
      <c r="B58" s="73" t="s">
        <v>1266</v>
      </c>
      <c r="C58" s="40" t="s">
        <v>1267</v>
      </c>
      <c r="D58" s="40" t="s">
        <v>1268</v>
      </c>
      <c r="E58" s="41">
        <v>4000000</v>
      </c>
      <c r="F58" s="41">
        <v>0</v>
      </c>
      <c r="G58" s="41">
        <v>4000000</v>
      </c>
      <c r="H58" s="42"/>
      <c r="I58" s="74" t="s">
        <v>191</v>
      </c>
      <c r="J58" s="37"/>
      <c r="K58" s="37"/>
      <c r="L58" s="37"/>
      <c r="M58" s="37"/>
      <c r="N58" s="37"/>
      <c r="O58" s="37"/>
    </row>
    <row r="59" spans="1:15" s="38" customFormat="1">
      <c r="A59" s="39">
        <v>80</v>
      </c>
      <c r="B59" s="73" t="s">
        <v>1269</v>
      </c>
      <c r="C59" s="40" t="s">
        <v>1270</v>
      </c>
      <c r="D59" s="40" t="s">
        <v>1271</v>
      </c>
      <c r="E59" s="41">
        <v>4050000</v>
      </c>
      <c r="F59" s="41">
        <v>1</v>
      </c>
      <c r="G59" s="41">
        <v>4049999</v>
      </c>
      <c r="H59" s="42"/>
      <c r="I59" s="74" t="s">
        <v>191</v>
      </c>
      <c r="J59" s="37"/>
      <c r="K59" s="37"/>
      <c r="L59" s="37"/>
      <c r="M59" s="37"/>
      <c r="N59" s="37"/>
      <c r="O59" s="37"/>
    </row>
    <row r="60" spans="1:15" s="38" customFormat="1">
      <c r="A60" s="39">
        <v>80</v>
      </c>
      <c r="B60" s="73" t="s">
        <v>1272</v>
      </c>
      <c r="C60" s="40" t="s">
        <v>253</v>
      </c>
      <c r="D60" s="40" t="s">
        <v>1273</v>
      </c>
      <c r="E60" s="41">
        <v>4499990</v>
      </c>
      <c r="F60" s="41">
        <v>900000</v>
      </c>
      <c r="G60" s="41">
        <v>3599990</v>
      </c>
      <c r="H60" s="42"/>
      <c r="I60" s="74" t="s">
        <v>191</v>
      </c>
      <c r="J60" s="37"/>
      <c r="K60" s="37"/>
      <c r="L60" s="37"/>
      <c r="M60" s="37"/>
      <c r="N60" s="37"/>
      <c r="O60" s="37"/>
    </row>
    <row r="61" spans="1:15" s="38" customFormat="1">
      <c r="A61" s="39">
        <v>80</v>
      </c>
      <c r="B61" s="73" t="s">
        <v>1274</v>
      </c>
      <c r="C61" s="40" t="s">
        <v>1275</v>
      </c>
      <c r="D61" s="40" t="s">
        <v>1276</v>
      </c>
      <c r="E61" s="41">
        <v>5126175</v>
      </c>
      <c r="F61" s="41">
        <v>10000</v>
      </c>
      <c r="G61" s="41">
        <v>5125175</v>
      </c>
      <c r="H61" s="42"/>
      <c r="I61" s="74" t="s">
        <v>191</v>
      </c>
      <c r="J61" s="37"/>
      <c r="K61" s="37"/>
      <c r="L61" s="37"/>
      <c r="M61" s="37"/>
      <c r="N61" s="37"/>
      <c r="O61" s="37"/>
    </row>
    <row r="62" spans="1:15" s="38" customFormat="1">
      <c r="A62" s="39">
        <v>80</v>
      </c>
      <c r="B62" s="73" t="s">
        <v>1277</v>
      </c>
      <c r="C62" s="40" t="s">
        <v>1278</v>
      </c>
      <c r="D62" s="40" t="s">
        <v>1279</v>
      </c>
      <c r="E62" s="41">
        <v>1000000</v>
      </c>
      <c r="F62" s="41">
        <v>201000</v>
      </c>
      <c r="G62" s="41">
        <v>799000</v>
      </c>
      <c r="H62" s="42"/>
      <c r="I62" s="74" t="s">
        <v>191</v>
      </c>
      <c r="J62" s="37"/>
      <c r="K62" s="37"/>
      <c r="L62" s="37"/>
      <c r="M62" s="37"/>
      <c r="N62" s="37"/>
      <c r="O62" s="37"/>
    </row>
    <row r="63" spans="1:15" s="38" customFormat="1">
      <c r="A63" s="39">
        <v>80</v>
      </c>
      <c r="B63" s="73" t="s">
        <v>1280</v>
      </c>
      <c r="C63" s="40" t="s">
        <v>918</v>
      </c>
      <c r="D63" s="40" t="s">
        <v>1281</v>
      </c>
      <c r="E63" s="41">
        <v>8000000</v>
      </c>
      <c r="F63" s="41">
        <v>4000000</v>
      </c>
      <c r="G63" s="41">
        <v>4000000</v>
      </c>
      <c r="H63" s="42"/>
      <c r="I63" s="74" t="s">
        <v>191</v>
      </c>
      <c r="J63" s="37"/>
      <c r="K63" s="37"/>
      <c r="L63" s="37"/>
      <c r="M63" s="37"/>
      <c r="N63" s="37"/>
      <c r="O63" s="37"/>
    </row>
    <row r="64" spans="1:15" s="38" customFormat="1">
      <c r="A64" s="39">
        <v>80</v>
      </c>
      <c r="B64" s="73" t="s">
        <v>1282</v>
      </c>
      <c r="C64" s="40" t="s">
        <v>118</v>
      </c>
      <c r="D64" s="40" t="s">
        <v>1283</v>
      </c>
      <c r="E64" s="41">
        <v>2399397</v>
      </c>
      <c r="F64" s="41">
        <v>504000</v>
      </c>
      <c r="G64" s="41">
        <v>1895397</v>
      </c>
      <c r="H64" s="42"/>
      <c r="I64" s="74" t="s">
        <v>191</v>
      </c>
      <c r="J64" s="37"/>
      <c r="K64" s="37"/>
      <c r="L64" s="37"/>
      <c r="M64" s="37"/>
      <c r="N64" s="37"/>
      <c r="O64" s="37"/>
    </row>
    <row r="65" spans="1:15" s="38" customFormat="1">
      <c r="A65" s="39">
        <v>80</v>
      </c>
      <c r="B65" s="73" t="s">
        <v>1284</v>
      </c>
      <c r="C65" s="40" t="s">
        <v>331</v>
      </c>
      <c r="D65" s="40" t="s">
        <v>1285</v>
      </c>
      <c r="E65" s="41">
        <v>1584665</v>
      </c>
      <c r="F65" s="41">
        <v>332780</v>
      </c>
      <c r="G65" s="41">
        <v>1251885</v>
      </c>
      <c r="H65" s="42"/>
      <c r="I65" s="74" t="s">
        <v>191</v>
      </c>
      <c r="J65" s="37"/>
      <c r="K65" s="37"/>
      <c r="L65" s="37"/>
      <c r="M65" s="37"/>
      <c r="N65" s="37"/>
      <c r="O65" s="37"/>
    </row>
    <row r="66" spans="1:15" s="38" customFormat="1">
      <c r="A66" s="39">
        <v>80</v>
      </c>
      <c r="B66" s="73" t="s">
        <v>1286</v>
      </c>
      <c r="C66" s="40" t="s">
        <v>82</v>
      </c>
      <c r="D66" s="40" t="s">
        <v>1287</v>
      </c>
      <c r="E66" s="41">
        <v>1231708</v>
      </c>
      <c r="F66" s="41">
        <v>247600</v>
      </c>
      <c r="G66" s="41">
        <v>984108</v>
      </c>
      <c r="H66" s="42"/>
      <c r="I66" s="74" t="s">
        <v>191</v>
      </c>
      <c r="J66" s="37"/>
      <c r="K66" s="37"/>
      <c r="L66" s="37"/>
      <c r="M66" s="37"/>
      <c r="N66" s="37"/>
      <c r="O66" s="37"/>
    </row>
    <row r="67" spans="1:15" s="38" customFormat="1">
      <c r="A67" s="39">
        <v>80</v>
      </c>
      <c r="B67" s="73" t="s">
        <v>1288</v>
      </c>
      <c r="C67" s="40" t="s">
        <v>1289</v>
      </c>
      <c r="D67" s="40" t="s">
        <v>1290</v>
      </c>
      <c r="E67" s="41">
        <v>479372.5</v>
      </c>
      <c r="F67" s="41">
        <v>95900</v>
      </c>
      <c r="G67" s="41">
        <v>379372.5</v>
      </c>
      <c r="H67" s="42"/>
      <c r="I67" s="74" t="s">
        <v>191</v>
      </c>
      <c r="J67" s="37"/>
      <c r="K67" s="37"/>
      <c r="L67" s="37"/>
      <c r="M67" s="37"/>
      <c r="N67" s="37"/>
      <c r="O67" s="37"/>
    </row>
    <row r="68" spans="1:15" s="38" customFormat="1">
      <c r="A68" s="39">
        <v>78</v>
      </c>
      <c r="B68" s="73" t="s">
        <v>1291</v>
      </c>
      <c r="C68" s="40" t="s">
        <v>1292</v>
      </c>
      <c r="D68" s="40" t="s">
        <v>1293</v>
      </c>
      <c r="E68" s="41">
        <v>1200000</v>
      </c>
      <c r="F68" s="41">
        <v>150000</v>
      </c>
      <c r="G68" s="41">
        <v>1200000</v>
      </c>
      <c r="H68" s="42"/>
      <c r="I68" s="74" t="s">
        <v>191</v>
      </c>
      <c r="J68" s="37"/>
      <c r="K68" s="37"/>
      <c r="L68" s="37"/>
      <c r="M68" s="37"/>
      <c r="N68" s="37"/>
      <c r="O68" s="37"/>
    </row>
    <row r="69" spans="1:15" s="38" customFormat="1">
      <c r="A69" s="39">
        <v>78</v>
      </c>
      <c r="B69" s="73" t="s">
        <v>1294</v>
      </c>
      <c r="C69" s="40" t="s">
        <v>238</v>
      </c>
      <c r="D69" s="40" t="s">
        <v>1295</v>
      </c>
      <c r="E69" s="41">
        <v>1953581</v>
      </c>
      <c r="F69" s="41">
        <v>200000</v>
      </c>
      <c r="G69" s="41">
        <v>1753581</v>
      </c>
      <c r="H69" s="42"/>
      <c r="I69" s="74" t="s">
        <v>191</v>
      </c>
      <c r="J69" s="37"/>
      <c r="K69" s="37"/>
      <c r="L69" s="37"/>
      <c r="M69" s="37"/>
      <c r="N69" s="37"/>
      <c r="O69" s="37"/>
    </row>
    <row r="70" spans="1:15" s="38" customFormat="1">
      <c r="A70" s="39">
        <v>77</v>
      </c>
      <c r="B70" s="73" t="s">
        <v>1296</v>
      </c>
      <c r="C70" s="40" t="s">
        <v>1297</v>
      </c>
      <c r="D70" s="40" t="s">
        <v>1298</v>
      </c>
      <c r="E70" s="41">
        <v>5049373</v>
      </c>
      <c r="F70" s="41">
        <v>55547</v>
      </c>
      <c r="G70" s="41">
        <v>4993826</v>
      </c>
      <c r="H70" s="42"/>
      <c r="I70" s="74" t="s">
        <v>191</v>
      </c>
      <c r="J70" s="37"/>
      <c r="K70" s="37"/>
      <c r="L70" s="37"/>
      <c r="M70" s="37"/>
      <c r="N70" s="37"/>
      <c r="O70" s="37"/>
    </row>
    <row r="71" spans="1:15" s="38" customFormat="1">
      <c r="A71" s="39">
        <v>77</v>
      </c>
      <c r="B71" s="73" t="s">
        <v>1299</v>
      </c>
      <c r="C71" s="40" t="s">
        <v>250</v>
      </c>
      <c r="D71" s="40" t="s">
        <v>1300</v>
      </c>
      <c r="E71" s="41">
        <v>1427000</v>
      </c>
      <c r="F71" s="41">
        <v>15290</v>
      </c>
      <c r="G71" s="41">
        <v>1411710</v>
      </c>
      <c r="H71" s="42"/>
      <c r="I71" s="74" t="s">
        <v>191</v>
      </c>
      <c r="J71" s="37"/>
      <c r="K71" s="37"/>
      <c r="L71" s="37"/>
      <c r="M71" s="37"/>
      <c r="N71" s="37"/>
      <c r="O71" s="37"/>
    </row>
    <row r="72" spans="1:15" s="38" customFormat="1">
      <c r="A72" s="39">
        <v>77</v>
      </c>
      <c r="B72" s="73" t="s">
        <v>1301</v>
      </c>
      <c r="C72" s="40" t="s">
        <v>361</v>
      </c>
      <c r="D72" s="40" t="s">
        <v>1302</v>
      </c>
      <c r="E72" s="41">
        <v>4995270</v>
      </c>
      <c r="F72" s="41">
        <v>55000</v>
      </c>
      <c r="G72" s="41">
        <v>4940270</v>
      </c>
      <c r="H72" s="42"/>
      <c r="I72" s="74" t="s">
        <v>191</v>
      </c>
      <c r="J72" s="37"/>
      <c r="K72" s="37"/>
      <c r="L72" s="37"/>
      <c r="M72" s="37"/>
      <c r="N72" s="37"/>
      <c r="O72" s="37"/>
    </row>
    <row r="73" spans="1:15" s="38" customFormat="1">
      <c r="A73" s="39">
        <v>77</v>
      </c>
      <c r="B73" s="73" t="s">
        <v>1303</v>
      </c>
      <c r="C73" s="40" t="s">
        <v>1304</v>
      </c>
      <c r="D73" s="40" t="s">
        <v>1305</v>
      </c>
      <c r="E73" s="41">
        <v>3260000</v>
      </c>
      <c r="F73" s="41">
        <v>33000</v>
      </c>
      <c r="G73" s="41">
        <v>3227000</v>
      </c>
      <c r="H73" s="42"/>
      <c r="I73" s="74" t="s">
        <v>191</v>
      </c>
      <c r="J73" s="37"/>
      <c r="K73" s="37"/>
      <c r="L73" s="37"/>
      <c r="M73" s="37"/>
      <c r="N73" s="37"/>
      <c r="O73" s="37"/>
    </row>
    <row r="74" spans="1:15" s="38" customFormat="1">
      <c r="A74" s="39">
        <v>77</v>
      </c>
      <c r="B74" s="73" t="s">
        <v>1306</v>
      </c>
      <c r="C74" s="40" t="s">
        <v>1307</v>
      </c>
      <c r="D74" s="40" t="s">
        <v>1308</v>
      </c>
      <c r="E74" s="41">
        <v>6458867</v>
      </c>
      <c r="F74" s="41">
        <v>50001</v>
      </c>
      <c r="G74" s="41">
        <v>5000000</v>
      </c>
      <c r="H74" s="42"/>
      <c r="I74" s="74" t="s">
        <v>191</v>
      </c>
      <c r="J74" s="37"/>
      <c r="K74" s="37"/>
      <c r="L74" s="37"/>
      <c r="M74" s="37"/>
      <c r="N74" s="37"/>
      <c r="O74" s="37"/>
    </row>
    <row r="75" spans="1:15" s="38" customFormat="1">
      <c r="A75" s="39">
        <v>77</v>
      </c>
      <c r="B75" s="73" t="s">
        <v>1309</v>
      </c>
      <c r="C75" s="40" t="s">
        <v>364</v>
      </c>
      <c r="D75" s="40" t="s">
        <v>1310</v>
      </c>
      <c r="E75" s="41">
        <v>2910200</v>
      </c>
      <c r="F75" s="41">
        <v>29200</v>
      </c>
      <c r="G75" s="41">
        <v>2881000</v>
      </c>
      <c r="H75" s="42"/>
      <c r="I75" s="74" t="s">
        <v>191</v>
      </c>
      <c r="J75" s="37"/>
      <c r="K75" s="37"/>
      <c r="L75" s="37"/>
      <c r="M75" s="37"/>
      <c r="N75" s="37"/>
      <c r="O75" s="37"/>
    </row>
    <row r="76" spans="1:15" s="38" customFormat="1">
      <c r="A76" s="39">
        <v>77</v>
      </c>
      <c r="B76" s="73" t="s">
        <v>1311</v>
      </c>
      <c r="C76" s="40" t="s">
        <v>1312</v>
      </c>
      <c r="D76" s="40" t="s">
        <v>1313</v>
      </c>
      <c r="E76" s="41">
        <v>3014660</v>
      </c>
      <c r="F76" s="41">
        <v>40000</v>
      </c>
      <c r="G76" s="41">
        <v>3014660</v>
      </c>
      <c r="H76" s="42"/>
      <c r="I76" s="74" t="s">
        <v>191</v>
      </c>
      <c r="J76" s="37"/>
      <c r="K76" s="37"/>
      <c r="L76" s="37"/>
      <c r="M76" s="37"/>
      <c r="N76" s="37"/>
      <c r="O76" s="37"/>
    </row>
    <row r="77" spans="1:15" s="38" customFormat="1">
      <c r="A77" s="39">
        <v>77</v>
      </c>
      <c r="B77" s="73" t="s">
        <v>1314</v>
      </c>
      <c r="C77" s="40" t="s">
        <v>433</v>
      </c>
      <c r="D77" s="40" t="s">
        <v>1315</v>
      </c>
      <c r="E77" s="41">
        <v>2113399</v>
      </c>
      <c r="F77" s="41">
        <v>110000</v>
      </c>
      <c r="G77" s="41">
        <v>2003399</v>
      </c>
      <c r="H77" s="42"/>
      <c r="I77" s="74" t="s">
        <v>191</v>
      </c>
      <c r="J77" s="37"/>
      <c r="K77" s="37"/>
      <c r="L77" s="37"/>
      <c r="M77" s="37"/>
      <c r="N77" s="37"/>
      <c r="O77" s="37"/>
    </row>
    <row r="78" spans="1:15" s="38" customFormat="1">
      <c r="A78" s="39">
        <v>77</v>
      </c>
      <c r="B78" s="73" t="s">
        <v>1316</v>
      </c>
      <c r="C78" s="40" t="s">
        <v>1317</v>
      </c>
      <c r="D78" s="40" t="s">
        <v>1318</v>
      </c>
      <c r="E78" s="41">
        <v>827655</v>
      </c>
      <c r="F78" s="41">
        <v>10000</v>
      </c>
      <c r="G78" s="41">
        <v>817655</v>
      </c>
      <c r="H78" s="42"/>
      <c r="I78" s="74" t="s">
        <v>191</v>
      </c>
      <c r="J78" s="37"/>
      <c r="K78" s="37"/>
      <c r="L78" s="37"/>
      <c r="M78" s="37"/>
      <c r="N78" s="37"/>
      <c r="O78" s="37"/>
    </row>
    <row r="79" spans="1:15" s="38" customFormat="1">
      <c r="A79" s="39">
        <v>75</v>
      </c>
      <c r="B79" s="73" t="s">
        <v>1319</v>
      </c>
      <c r="C79" s="40" t="s">
        <v>1320</v>
      </c>
      <c r="D79" s="40" t="s">
        <v>1321</v>
      </c>
      <c r="E79" s="41">
        <v>3382000</v>
      </c>
      <c r="F79" s="41">
        <v>1</v>
      </c>
      <c r="G79" s="41">
        <v>3381999</v>
      </c>
      <c r="H79" s="42"/>
      <c r="I79" s="74" t="s">
        <v>191</v>
      </c>
      <c r="J79" s="37"/>
      <c r="K79" s="37"/>
      <c r="L79" s="37"/>
      <c r="M79" s="37"/>
      <c r="N79" s="37"/>
      <c r="O79" s="37"/>
    </row>
    <row r="80" spans="1:15" s="38" customFormat="1">
      <c r="A80" s="39">
        <v>75</v>
      </c>
      <c r="B80" s="73" t="s">
        <v>1322</v>
      </c>
      <c r="C80" s="40" t="s">
        <v>1323</v>
      </c>
      <c r="D80" s="40" t="s">
        <v>1324</v>
      </c>
      <c r="E80" s="41">
        <v>1268400</v>
      </c>
      <c r="F80" s="41">
        <v>5000</v>
      </c>
      <c r="G80" s="41">
        <v>1268800</v>
      </c>
      <c r="H80" s="42"/>
      <c r="I80" s="74" t="s">
        <v>191</v>
      </c>
      <c r="J80" s="37"/>
      <c r="K80" s="37"/>
      <c r="L80" s="37"/>
      <c r="M80" s="37"/>
      <c r="N80" s="37"/>
      <c r="O80" s="37"/>
    </row>
    <row r="81" spans="1:15" s="38" customFormat="1">
      <c r="A81" s="39">
        <v>75</v>
      </c>
      <c r="B81" s="73" t="s">
        <v>1325</v>
      </c>
      <c r="C81" s="40" t="s">
        <v>328</v>
      </c>
      <c r="D81" s="40" t="s">
        <v>1326</v>
      </c>
      <c r="E81" s="41">
        <v>66000</v>
      </c>
      <c r="F81" s="41">
        <v>1</v>
      </c>
      <c r="G81" s="41">
        <v>72000</v>
      </c>
      <c r="H81" s="42"/>
      <c r="I81" s="74" t="s">
        <v>191</v>
      </c>
      <c r="J81" s="37"/>
      <c r="K81" s="37"/>
      <c r="L81" s="37"/>
      <c r="M81" s="37"/>
      <c r="N81" s="37"/>
      <c r="O81" s="37"/>
    </row>
    <row r="82" spans="1:15" s="38" customFormat="1">
      <c r="A82" s="39">
        <v>75</v>
      </c>
      <c r="B82" s="73" t="s">
        <v>1327</v>
      </c>
      <c r="C82" s="40" t="s">
        <v>1328</v>
      </c>
      <c r="D82" s="40" t="s">
        <v>1329</v>
      </c>
      <c r="E82" s="41">
        <v>7100000</v>
      </c>
      <c r="F82" s="41">
        <v>2100000</v>
      </c>
      <c r="G82" s="41">
        <v>5000000</v>
      </c>
      <c r="H82" s="42"/>
      <c r="I82" s="74" t="s">
        <v>191</v>
      </c>
      <c r="J82" s="37"/>
      <c r="K82" s="37"/>
      <c r="L82" s="37"/>
      <c r="M82" s="37"/>
      <c r="N82" s="37"/>
      <c r="O82" s="37"/>
    </row>
    <row r="83" spans="1:15" s="38" customFormat="1">
      <c r="A83" s="39">
        <v>75</v>
      </c>
      <c r="B83" s="73" t="s">
        <v>1330</v>
      </c>
      <c r="C83" s="40" t="s">
        <v>49</v>
      </c>
      <c r="D83" s="40" t="s">
        <v>1331</v>
      </c>
      <c r="E83" s="41">
        <v>5000001</v>
      </c>
      <c r="F83" s="41">
        <v>1</v>
      </c>
      <c r="G83" s="41">
        <v>5000000</v>
      </c>
      <c r="H83" s="42"/>
      <c r="I83" s="74" t="s">
        <v>191</v>
      </c>
      <c r="J83" s="37"/>
      <c r="K83" s="37"/>
      <c r="L83" s="37"/>
      <c r="M83" s="37"/>
      <c r="N83" s="37"/>
      <c r="O83" s="37"/>
    </row>
    <row r="84" spans="1:15" s="38" customFormat="1">
      <c r="A84" s="39">
        <v>75</v>
      </c>
      <c r="B84" s="73" t="s">
        <v>1332</v>
      </c>
      <c r="C84" s="40" t="s">
        <v>1333</v>
      </c>
      <c r="D84" s="40" t="s">
        <v>1334</v>
      </c>
      <c r="E84" s="41">
        <v>612356</v>
      </c>
      <c r="F84" s="41">
        <v>500</v>
      </c>
      <c r="G84" s="41">
        <v>611856</v>
      </c>
      <c r="H84" s="42"/>
      <c r="I84" s="74" t="s">
        <v>191</v>
      </c>
      <c r="J84" s="37"/>
      <c r="K84" s="37"/>
      <c r="L84" s="37"/>
      <c r="M84" s="37"/>
      <c r="N84" s="37"/>
      <c r="O84" s="37"/>
    </row>
    <row r="85" spans="1:15" s="38" customFormat="1">
      <c r="A85" s="39">
        <v>73</v>
      </c>
      <c r="B85" s="73" t="s">
        <v>1335</v>
      </c>
      <c r="C85" s="40" t="s">
        <v>168</v>
      </c>
      <c r="D85" s="40" t="s">
        <v>1336</v>
      </c>
      <c r="E85" s="41">
        <v>5051000</v>
      </c>
      <c r="F85" s="41">
        <v>51000</v>
      </c>
      <c r="G85" s="41">
        <v>5000000</v>
      </c>
      <c r="H85" s="42"/>
      <c r="I85" s="74" t="s">
        <v>191</v>
      </c>
      <c r="J85" s="37"/>
      <c r="K85" s="37"/>
      <c r="L85" s="37"/>
      <c r="M85" s="37"/>
      <c r="N85" s="37"/>
      <c r="O85" s="37"/>
    </row>
    <row r="86" spans="1:15" s="38" customFormat="1">
      <c r="A86" s="39">
        <v>73</v>
      </c>
      <c r="B86" s="73" t="s">
        <v>1337</v>
      </c>
      <c r="C86" s="40" t="s">
        <v>1338</v>
      </c>
      <c r="D86" s="40" t="s">
        <v>1339</v>
      </c>
      <c r="E86" s="41">
        <v>6000000</v>
      </c>
      <c r="F86" s="41">
        <v>1000000</v>
      </c>
      <c r="G86" s="41">
        <v>5000000</v>
      </c>
      <c r="H86" s="42"/>
      <c r="I86" s="74" t="s">
        <v>191</v>
      </c>
      <c r="J86" s="37"/>
      <c r="K86" s="37"/>
      <c r="L86" s="37"/>
      <c r="M86" s="37"/>
      <c r="N86" s="37"/>
      <c r="O86" s="37"/>
    </row>
    <row r="87" spans="1:15" s="38" customFormat="1">
      <c r="A87" s="39">
        <v>72</v>
      </c>
      <c r="B87" s="73" t="s">
        <v>1340</v>
      </c>
      <c r="C87" s="40" t="s">
        <v>589</v>
      </c>
      <c r="D87" s="40" t="s">
        <v>1341</v>
      </c>
      <c r="E87" s="41">
        <v>5161267</v>
      </c>
      <c r="F87" s="41">
        <v>162000</v>
      </c>
      <c r="G87" s="41">
        <v>4999267</v>
      </c>
      <c r="H87" s="42"/>
      <c r="I87" s="74" t="s">
        <v>191</v>
      </c>
      <c r="J87" s="37"/>
      <c r="K87" s="37"/>
      <c r="L87" s="37"/>
      <c r="M87" s="37"/>
      <c r="N87" s="37"/>
      <c r="O87" s="37"/>
    </row>
    <row r="88" spans="1:15" s="38" customFormat="1">
      <c r="A88" s="39">
        <v>72</v>
      </c>
      <c r="B88" s="73" t="s">
        <v>1342</v>
      </c>
      <c r="C88" s="40" t="s">
        <v>1343</v>
      </c>
      <c r="D88" s="40" t="s">
        <v>1344</v>
      </c>
      <c r="E88" s="41">
        <v>3560275</v>
      </c>
      <c r="F88" s="41">
        <v>35700</v>
      </c>
      <c r="G88" s="41">
        <v>3524575</v>
      </c>
      <c r="H88" s="42"/>
      <c r="I88" s="74" t="s">
        <v>191</v>
      </c>
      <c r="J88" s="37"/>
      <c r="K88" s="37"/>
      <c r="L88" s="37"/>
      <c r="M88" s="37"/>
      <c r="N88" s="37"/>
      <c r="O88" s="37"/>
    </row>
    <row r="89" spans="1:15" s="38" customFormat="1">
      <c r="A89" s="39">
        <v>72</v>
      </c>
      <c r="B89" s="73" t="s">
        <v>1345</v>
      </c>
      <c r="C89" s="40" t="s">
        <v>1346</v>
      </c>
      <c r="D89" s="40" t="s">
        <v>1347</v>
      </c>
      <c r="E89" s="41">
        <v>803330</v>
      </c>
      <c r="F89" s="41">
        <v>8836.6299999999992</v>
      </c>
      <c r="G89" s="41">
        <v>794493.37</v>
      </c>
      <c r="H89" s="42"/>
      <c r="I89" s="74" t="s">
        <v>191</v>
      </c>
      <c r="J89" s="37"/>
      <c r="K89" s="37"/>
      <c r="L89" s="37"/>
      <c r="M89" s="37"/>
      <c r="N89" s="37"/>
      <c r="O89" s="37"/>
    </row>
    <row r="90" spans="1:15" s="38" customFormat="1">
      <c r="A90" s="39">
        <v>72</v>
      </c>
      <c r="B90" s="73" t="s">
        <v>1348</v>
      </c>
      <c r="C90" s="40" t="s">
        <v>232</v>
      </c>
      <c r="D90" s="40" t="s">
        <v>1349</v>
      </c>
      <c r="E90" s="41">
        <v>1000000</v>
      </c>
      <c r="F90" s="41">
        <v>10500</v>
      </c>
      <c r="G90" s="41">
        <v>989500</v>
      </c>
      <c r="H90" s="42"/>
      <c r="I90" s="74" t="s">
        <v>191</v>
      </c>
      <c r="J90" s="37"/>
      <c r="K90" s="37"/>
      <c r="L90" s="37"/>
      <c r="M90" s="37"/>
      <c r="N90" s="37"/>
      <c r="O90" s="37"/>
    </row>
    <row r="91" spans="1:15" s="38" customFormat="1">
      <c r="A91" s="39">
        <v>72</v>
      </c>
      <c r="B91" s="73" t="s">
        <v>1350</v>
      </c>
      <c r="C91" s="40" t="s">
        <v>1351</v>
      </c>
      <c r="D91" s="40" t="s">
        <v>1352</v>
      </c>
      <c r="E91" s="41">
        <v>20665410</v>
      </c>
      <c r="F91" s="41">
        <v>50001</v>
      </c>
      <c r="G91" s="41">
        <v>5000000</v>
      </c>
      <c r="H91" s="42"/>
      <c r="I91" s="74" t="s">
        <v>191</v>
      </c>
      <c r="J91" s="37"/>
      <c r="K91" s="37"/>
      <c r="L91" s="37"/>
      <c r="M91" s="37"/>
      <c r="N91" s="37"/>
      <c r="O91" s="37"/>
    </row>
    <row r="92" spans="1:15" s="38" customFormat="1">
      <c r="A92" s="39">
        <v>70</v>
      </c>
      <c r="B92" s="73" t="s">
        <v>1353</v>
      </c>
      <c r="C92" s="40" t="s">
        <v>259</v>
      </c>
      <c r="D92" s="40" t="s">
        <v>1354</v>
      </c>
      <c r="E92" s="41">
        <v>3021092</v>
      </c>
      <c r="F92" s="41">
        <v>634429.31999999995</v>
      </c>
      <c r="G92" s="41">
        <v>2386662.6800000002</v>
      </c>
      <c r="H92" s="42"/>
      <c r="I92" s="74" t="s">
        <v>191</v>
      </c>
      <c r="J92" s="37"/>
      <c r="K92" s="37"/>
      <c r="L92" s="37"/>
      <c r="M92" s="37"/>
      <c r="N92" s="37"/>
      <c r="O92" s="37"/>
    </row>
    <row r="93" spans="1:15" s="38" customFormat="1">
      <c r="A93" s="39">
        <v>70</v>
      </c>
      <c r="B93" s="73" t="s">
        <v>1355</v>
      </c>
      <c r="C93" s="40" t="s">
        <v>1356</v>
      </c>
      <c r="D93" s="40" t="s">
        <v>1357</v>
      </c>
      <c r="E93" s="41">
        <v>6325000</v>
      </c>
      <c r="F93" s="41">
        <v>1328250</v>
      </c>
      <c r="G93" s="41">
        <v>4996750</v>
      </c>
      <c r="H93" s="42"/>
      <c r="I93" s="74" t="s">
        <v>191</v>
      </c>
      <c r="J93" s="37"/>
      <c r="K93" s="37"/>
      <c r="L93" s="37"/>
      <c r="M93" s="37"/>
      <c r="N93" s="37"/>
      <c r="O93" s="37"/>
    </row>
    <row r="94" spans="1:15" s="38" customFormat="1">
      <c r="A94" s="39">
        <v>70</v>
      </c>
      <c r="B94" s="73" t="s">
        <v>1358</v>
      </c>
      <c r="C94" s="40" t="s">
        <v>679</v>
      </c>
      <c r="D94" s="40" t="s">
        <v>1359</v>
      </c>
      <c r="E94" s="41">
        <v>1394500</v>
      </c>
      <c r="F94" s="41">
        <v>5000</v>
      </c>
      <c r="G94" s="41">
        <v>1389500</v>
      </c>
      <c r="H94" s="42"/>
      <c r="I94" s="74" t="s">
        <v>191</v>
      </c>
      <c r="J94" s="37"/>
      <c r="K94" s="37"/>
      <c r="L94" s="37"/>
      <c r="M94" s="37"/>
      <c r="N94" s="37"/>
      <c r="O94" s="37"/>
    </row>
    <row r="95" spans="1:15" s="38" customFormat="1">
      <c r="A95" s="39">
        <v>70</v>
      </c>
      <c r="B95" s="73" t="s">
        <v>1360</v>
      </c>
      <c r="C95" s="40" t="s">
        <v>265</v>
      </c>
      <c r="D95" s="40" t="s">
        <v>1361</v>
      </c>
      <c r="E95" s="41">
        <v>1986336</v>
      </c>
      <c r="F95" s="41">
        <v>400000</v>
      </c>
      <c r="G95" s="41">
        <v>1586336</v>
      </c>
      <c r="H95" s="42"/>
      <c r="I95" s="74" t="s">
        <v>191</v>
      </c>
      <c r="J95" s="37"/>
      <c r="K95" s="37"/>
      <c r="L95" s="37"/>
      <c r="M95" s="37"/>
      <c r="N95" s="37"/>
      <c r="O95" s="37"/>
    </row>
    <row r="96" spans="1:15" s="38" customFormat="1">
      <c r="A96" s="39">
        <v>70</v>
      </c>
      <c r="B96" s="73" t="s">
        <v>1362</v>
      </c>
      <c r="C96" s="40" t="s">
        <v>271</v>
      </c>
      <c r="D96" s="40" t="s">
        <v>1363</v>
      </c>
      <c r="E96" s="41">
        <v>80253.8</v>
      </c>
      <c r="F96" s="41">
        <v>20063.45</v>
      </c>
      <c r="G96" s="41">
        <v>60190.35</v>
      </c>
      <c r="H96" s="42"/>
      <c r="I96" s="74" t="s">
        <v>191</v>
      </c>
      <c r="J96" s="37"/>
      <c r="K96" s="37"/>
      <c r="L96" s="37"/>
      <c r="M96" s="37"/>
      <c r="N96" s="37"/>
      <c r="O96" s="37"/>
    </row>
    <row r="97" spans="1:15" s="38" customFormat="1">
      <c r="A97" s="39">
        <v>70</v>
      </c>
      <c r="B97" s="73" t="s">
        <v>1364</v>
      </c>
      <c r="C97" s="40" t="s">
        <v>454</v>
      </c>
      <c r="D97" s="40" t="s">
        <v>1365</v>
      </c>
      <c r="E97" s="41">
        <v>1062400</v>
      </c>
      <c r="F97" s="41">
        <v>300000</v>
      </c>
      <c r="G97" s="41">
        <v>762400</v>
      </c>
      <c r="H97" s="42"/>
      <c r="I97" s="74" t="s">
        <v>191</v>
      </c>
      <c r="J97" s="37"/>
      <c r="K97" s="37"/>
      <c r="L97" s="37"/>
      <c r="M97" s="37"/>
      <c r="N97" s="37"/>
      <c r="O97" s="37"/>
    </row>
    <row r="98" spans="1:15" s="38" customFormat="1">
      <c r="A98" s="39">
        <v>70</v>
      </c>
      <c r="B98" s="73" t="s">
        <v>1366</v>
      </c>
      <c r="C98" s="40" t="s">
        <v>1367</v>
      </c>
      <c r="D98" s="40" t="s">
        <v>1368</v>
      </c>
      <c r="E98" s="41">
        <v>6979998</v>
      </c>
      <c r="F98" s="41">
        <v>1</v>
      </c>
      <c r="G98" s="41">
        <v>5000000</v>
      </c>
      <c r="H98" s="42"/>
      <c r="I98" s="74" t="s">
        <v>191</v>
      </c>
      <c r="J98" s="37"/>
      <c r="K98" s="37"/>
      <c r="L98" s="37"/>
      <c r="M98" s="37"/>
      <c r="N98" s="37"/>
      <c r="O98" s="37"/>
    </row>
    <row r="99" spans="1:15" s="38" customFormat="1">
      <c r="A99" s="39">
        <v>70</v>
      </c>
      <c r="B99" s="73" t="s">
        <v>1369</v>
      </c>
      <c r="C99" s="40" t="s">
        <v>274</v>
      </c>
      <c r="D99" s="40" t="s">
        <v>1370</v>
      </c>
      <c r="E99" s="41">
        <v>665000</v>
      </c>
      <c r="F99" s="41">
        <v>139650</v>
      </c>
      <c r="G99" s="41">
        <v>525350</v>
      </c>
      <c r="H99" s="42"/>
      <c r="I99" s="74" t="s">
        <v>191</v>
      </c>
      <c r="J99" s="37"/>
      <c r="K99" s="37"/>
      <c r="L99" s="37"/>
      <c r="M99" s="37"/>
      <c r="N99" s="37"/>
      <c r="O99" s="37"/>
    </row>
    <row r="100" spans="1:15" s="38" customFormat="1">
      <c r="A100" s="39">
        <v>70</v>
      </c>
      <c r="B100" s="73" t="s">
        <v>1371</v>
      </c>
      <c r="C100" s="40" t="s">
        <v>541</v>
      </c>
      <c r="D100" s="40" t="s">
        <v>1372</v>
      </c>
      <c r="E100" s="41">
        <v>10000000</v>
      </c>
      <c r="F100" s="41">
        <v>5000000</v>
      </c>
      <c r="G100" s="41">
        <v>5000000</v>
      </c>
      <c r="H100" s="42"/>
      <c r="I100" s="74" t="s">
        <v>191</v>
      </c>
      <c r="J100" s="37"/>
      <c r="K100" s="37"/>
      <c r="L100" s="37"/>
      <c r="M100" s="37"/>
      <c r="N100" s="37"/>
      <c r="O100" s="37"/>
    </row>
    <row r="101" spans="1:15" s="38" customFormat="1">
      <c r="A101" s="39">
        <v>68</v>
      </c>
      <c r="B101" s="73" t="s">
        <v>1373</v>
      </c>
      <c r="C101" s="40" t="s">
        <v>1374</v>
      </c>
      <c r="D101" s="40" t="s">
        <v>1375</v>
      </c>
      <c r="E101" s="41">
        <v>3202120</v>
      </c>
      <c r="F101" s="41">
        <v>400000</v>
      </c>
      <c r="G101" s="41">
        <v>2802120</v>
      </c>
      <c r="H101" s="42"/>
      <c r="I101" s="74" t="s">
        <v>191</v>
      </c>
      <c r="J101" s="37"/>
      <c r="K101" s="37"/>
      <c r="L101" s="37"/>
      <c r="M101" s="37"/>
      <c r="N101" s="37"/>
      <c r="O101" s="37"/>
    </row>
    <row r="102" spans="1:15" s="38" customFormat="1">
      <c r="A102" s="39">
        <v>67</v>
      </c>
      <c r="B102" s="73" t="s">
        <v>1376</v>
      </c>
      <c r="C102" s="40" t="s">
        <v>301</v>
      </c>
      <c r="D102" s="40" t="s">
        <v>1377</v>
      </c>
      <c r="E102" s="41">
        <v>2599485</v>
      </c>
      <c r="F102" s="41">
        <v>26000</v>
      </c>
      <c r="G102" s="41">
        <v>2573400</v>
      </c>
      <c r="H102" s="42"/>
      <c r="I102" s="74" t="s">
        <v>191</v>
      </c>
      <c r="J102" s="37"/>
      <c r="K102" s="37"/>
      <c r="L102" s="37"/>
      <c r="M102" s="37"/>
      <c r="N102" s="37"/>
      <c r="O102" s="37"/>
    </row>
    <row r="103" spans="1:15" s="38" customFormat="1">
      <c r="A103" s="39">
        <v>67</v>
      </c>
      <c r="B103" s="73" t="s">
        <v>1378</v>
      </c>
      <c r="C103" s="40" t="s">
        <v>1379</v>
      </c>
      <c r="D103" s="40" t="s">
        <v>1380</v>
      </c>
      <c r="E103" s="41">
        <v>4491500</v>
      </c>
      <c r="F103" s="41">
        <v>46000</v>
      </c>
      <c r="G103" s="41">
        <v>4445500</v>
      </c>
      <c r="H103" s="42"/>
      <c r="I103" s="74" t="s">
        <v>191</v>
      </c>
      <c r="J103" s="37"/>
      <c r="K103" s="37"/>
      <c r="L103" s="37"/>
      <c r="M103" s="37"/>
      <c r="N103" s="37"/>
      <c r="O103" s="37"/>
    </row>
    <row r="104" spans="1:15" s="38" customFormat="1">
      <c r="A104" s="39">
        <v>67</v>
      </c>
      <c r="B104" s="73" t="s">
        <v>1381</v>
      </c>
      <c r="C104" s="40" t="s">
        <v>1382</v>
      </c>
      <c r="D104" s="40" t="s">
        <v>1383</v>
      </c>
      <c r="E104" s="41">
        <v>2296800</v>
      </c>
      <c r="F104" s="41">
        <v>22968</v>
      </c>
      <c r="G104" s="41">
        <v>2273832</v>
      </c>
      <c r="H104" s="42"/>
      <c r="I104" s="74" t="s">
        <v>191</v>
      </c>
      <c r="J104" s="37"/>
      <c r="K104" s="37"/>
      <c r="L104" s="37"/>
      <c r="M104" s="37"/>
      <c r="N104" s="37"/>
      <c r="O104" s="37"/>
    </row>
    <row r="105" spans="1:15" s="38" customFormat="1">
      <c r="A105" s="39">
        <v>67</v>
      </c>
      <c r="B105" s="73" t="s">
        <v>1384</v>
      </c>
      <c r="C105" s="40" t="s">
        <v>1385</v>
      </c>
      <c r="D105" s="40" t="s">
        <v>1386</v>
      </c>
      <c r="E105" s="41">
        <v>5110000</v>
      </c>
      <c r="F105" s="41">
        <v>110000</v>
      </c>
      <c r="G105" s="41">
        <v>5000000</v>
      </c>
      <c r="H105" s="42"/>
      <c r="I105" s="74" t="s">
        <v>191</v>
      </c>
      <c r="J105" s="37"/>
      <c r="K105" s="37"/>
      <c r="L105" s="37"/>
      <c r="M105" s="37"/>
      <c r="N105" s="37"/>
      <c r="O105" s="37"/>
    </row>
    <row r="106" spans="1:15" s="38" customFormat="1">
      <c r="A106" s="39">
        <v>67</v>
      </c>
      <c r="B106" s="73" t="s">
        <v>1387</v>
      </c>
      <c r="C106" s="40" t="s">
        <v>91</v>
      </c>
      <c r="D106" s="40" t="s">
        <v>1388</v>
      </c>
      <c r="E106" s="41">
        <v>3033000</v>
      </c>
      <c r="F106" s="41">
        <v>33000</v>
      </c>
      <c r="G106" s="41">
        <v>3000000</v>
      </c>
      <c r="H106" s="42"/>
      <c r="I106" s="74" t="s">
        <v>191</v>
      </c>
      <c r="J106" s="37"/>
      <c r="K106" s="37"/>
      <c r="L106" s="37"/>
      <c r="M106" s="37"/>
      <c r="N106" s="37"/>
      <c r="O106" s="37"/>
    </row>
    <row r="107" spans="1:15" s="38" customFormat="1">
      <c r="A107" s="39">
        <v>67</v>
      </c>
      <c r="B107" s="73" t="s">
        <v>1389</v>
      </c>
      <c r="C107" s="40" t="s">
        <v>532</v>
      </c>
      <c r="D107" s="40" t="s">
        <v>1390</v>
      </c>
      <c r="E107" s="41">
        <v>3079635</v>
      </c>
      <c r="F107" s="41">
        <v>31000</v>
      </c>
      <c r="G107" s="41">
        <v>3048635</v>
      </c>
      <c r="H107" s="42"/>
      <c r="I107" s="74" t="s">
        <v>191</v>
      </c>
      <c r="J107" s="37"/>
      <c r="K107" s="37"/>
      <c r="L107" s="37"/>
      <c r="M107" s="37"/>
      <c r="N107" s="37"/>
      <c r="O107" s="37"/>
    </row>
    <row r="108" spans="1:15" s="38" customFormat="1">
      <c r="A108" s="39">
        <v>67</v>
      </c>
      <c r="B108" s="73" t="s">
        <v>1391</v>
      </c>
      <c r="C108" s="40" t="s">
        <v>526</v>
      </c>
      <c r="D108" s="40" t="s">
        <v>1392</v>
      </c>
      <c r="E108" s="41">
        <v>313934.5</v>
      </c>
      <c r="F108" s="41">
        <v>10000</v>
      </c>
      <c r="G108" s="41">
        <v>303934.5</v>
      </c>
      <c r="H108" s="42"/>
      <c r="I108" s="74" t="s">
        <v>191</v>
      </c>
      <c r="J108" s="37"/>
      <c r="K108" s="37"/>
      <c r="L108" s="37"/>
      <c r="M108" s="37"/>
      <c r="N108" s="37"/>
      <c r="O108" s="37"/>
    </row>
    <row r="109" spans="1:15" s="38" customFormat="1">
      <c r="A109" s="39">
        <v>67</v>
      </c>
      <c r="B109" s="73" t="s">
        <v>1393</v>
      </c>
      <c r="C109" s="40" t="s">
        <v>424</v>
      </c>
      <c r="D109" s="40" t="s">
        <v>1394</v>
      </c>
      <c r="E109" s="41">
        <v>3632210</v>
      </c>
      <c r="F109" s="41">
        <v>36350</v>
      </c>
      <c r="G109" s="41">
        <v>3595860</v>
      </c>
      <c r="H109" s="42"/>
      <c r="I109" s="74" t="s">
        <v>191</v>
      </c>
      <c r="J109" s="37"/>
      <c r="K109" s="37"/>
      <c r="L109" s="37"/>
      <c r="M109" s="37"/>
      <c r="N109" s="37"/>
      <c r="O109" s="37"/>
    </row>
    <row r="110" spans="1:15" s="38" customFormat="1">
      <c r="A110" s="39">
        <v>67</v>
      </c>
      <c r="B110" s="73" t="s">
        <v>1395</v>
      </c>
      <c r="C110" s="40" t="s">
        <v>1396</v>
      </c>
      <c r="D110" s="40" t="s">
        <v>1397</v>
      </c>
      <c r="E110" s="41">
        <v>215000</v>
      </c>
      <c r="F110" s="41">
        <v>2501</v>
      </c>
      <c r="G110" s="41">
        <v>212449</v>
      </c>
      <c r="H110" s="42"/>
      <c r="I110" s="74" t="s">
        <v>191</v>
      </c>
      <c r="J110" s="37"/>
      <c r="K110" s="37"/>
      <c r="L110" s="37"/>
      <c r="M110" s="37"/>
      <c r="N110" s="37"/>
      <c r="O110" s="37"/>
    </row>
    <row r="111" spans="1:15" s="38" customFormat="1">
      <c r="A111" s="39">
        <v>67</v>
      </c>
      <c r="B111" s="73" t="s">
        <v>1398</v>
      </c>
      <c r="C111" s="40" t="s">
        <v>427</v>
      </c>
      <c r="D111" s="40" t="s">
        <v>1399</v>
      </c>
      <c r="E111" s="41">
        <v>3871000</v>
      </c>
      <c r="F111" s="41">
        <v>100000</v>
      </c>
      <c r="G111" s="41">
        <v>3771000</v>
      </c>
      <c r="H111" s="42"/>
      <c r="I111" s="74" t="s">
        <v>191</v>
      </c>
      <c r="J111" s="37"/>
      <c r="K111" s="37"/>
      <c r="L111" s="37"/>
      <c r="M111" s="37"/>
      <c r="N111" s="37"/>
      <c r="O111" s="37"/>
    </row>
    <row r="112" spans="1:15" s="38" customFormat="1">
      <c r="A112" s="39">
        <v>67</v>
      </c>
      <c r="B112" s="73" t="s">
        <v>1400</v>
      </c>
      <c r="C112" s="40" t="s">
        <v>304</v>
      </c>
      <c r="D112" s="40" t="s">
        <v>1401</v>
      </c>
      <c r="E112" s="41">
        <v>787000</v>
      </c>
      <c r="F112" s="41">
        <v>20000</v>
      </c>
      <c r="G112" s="41">
        <v>767000</v>
      </c>
      <c r="H112" s="42"/>
      <c r="I112" s="74" t="s">
        <v>191</v>
      </c>
      <c r="J112" s="37"/>
      <c r="K112" s="37"/>
      <c r="L112" s="37"/>
      <c r="M112" s="37"/>
      <c r="N112" s="37"/>
      <c r="O112" s="37"/>
    </row>
    <row r="113" spans="1:15" s="38" customFormat="1">
      <c r="A113" s="39">
        <v>67</v>
      </c>
      <c r="B113" s="73" t="s">
        <v>1402</v>
      </c>
      <c r="C113" s="40" t="s">
        <v>1403</v>
      </c>
      <c r="D113" s="40" t="s">
        <v>1404</v>
      </c>
      <c r="E113" s="41">
        <v>3350176.5</v>
      </c>
      <c r="F113" s="41">
        <v>36860</v>
      </c>
      <c r="G113" s="41">
        <v>3313316.5</v>
      </c>
      <c r="H113" s="42"/>
      <c r="I113" s="74" t="s">
        <v>191</v>
      </c>
      <c r="J113" s="37"/>
      <c r="K113" s="37"/>
      <c r="L113" s="37"/>
      <c r="M113" s="37"/>
      <c r="N113" s="37"/>
      <c r="O113" s="37"/>
    </row>
    <row r="114" spans="1:15" s="38" customFormat="1">
      <c r="A114" s="39">
        <v>65</v>
      </c>
      <c r="B114" s="73" t="s">
        <v>1405</v>
      </c>
      <c r="C114" s="40" t="s">
        <v>1020</v>
      </c>
      <c r="D114" s="40" t="s">
        <v>1406</v>
      </c>
      <c r="E114" s="41">
        <v>8000000</v>
      </c>
      <c r="F114" s="41">
        <v>3000000</v>
      </c>
      <c r="G114" s="41">
        <v>5000000</v>
      </c>
      <c r="H114" s="42"/>
      <c r="I114" s="74" t="s">
        <v>191</v>
      </c>
      <c r="J114" s="37"/>
      <c r="K114" s="37"/>
      <c r="L114" s="37"/>
      <c r="M114" s="37"/>
      <c r="N114" s="37"/>
      <c r="O114" s="37"/>
    </row>
    <row r="115" spans="1:15" s="38" customFormat="1">
      <c r="A115" s="39">
        <v>65</v>
      </c>
      <c r="B115" s="73" t="s">
        <v>1407</v>
      </c>
      <c r="C115" s="40" t="s">
        <v>256</v>
      </c>
      <c r="D115" s="40" t="s">
        <v>1408</v>
      </c>
      <c r="E115" s="41">
        <v>360000</v>
      </c>
      <c r="F115" s="41">
        <v>72000</v>
      </c>
      <c r="G115" s="41">
        <v>288000</v>
      </c>
      <c r="H115" s="42"/>
      <c r="I115" s="74" t="s">
        <v>191</v>
      </c>
      <c r="J115" s="37"/>
      <c r="K115" s="37"/>
      <c r="L115" s="37"/>
      <c r="M115" s="37"/>
      <c r="N115" s="37"/>
      <c r="O115" s="37"/>
    </row>
    <row r="116" spans="1:15" s="38" customFormat="1">
      <c r="A116" s="39">
        <v>65</v>
      </c>
      <c r="B116" s="73" t="s">
        <v>1409</v>
      </c>
      <c r="C116" s="40" t="s">
        <v>313</v>
      </c>
      <c r="D116" s="40" t="s">
        <v>1410</v>
      </c>
      <c r="E116" s="41">
        <v>976000</v>
      </c>
      <c r="F116" s="41">
        <v>205000</v>
      </c>
      <c r="G116" s="41">
        <v>771000</v>
      </c>
      <c r="H116" s="42"/>
      <c r="I116" s="74" t="s">
        <v>191</v>
      </c>
      <c r="J116" s="37"/>
      <c r="K116" s="37"/>
      <c r="L116" s="37"/>
      <c r="M116" s="37"/>
      <c r="N116" s="37"/>
      <c r="O116" s="37"/>
    </row>
    <row r="117" spans="1:15" s="38" customFormat="1">
      <c r="A117" s="39">
        <v>65</v>
      </c>
      <c r="B117" s="73" t="s">
        <v>1411</v>
      </c>
      <c r="C117" s="40" t="s">
        <v>1412</v>
      </c>
      <c r="D117" s="40" t="s">
        <v>1413</v>
      </c>
      <c r="E117" s="41">
        <v>3577225</v>
      </c>
      <c r="F117" s="41">
        <v>720000</v>
      </c>
      <c r="G117" s="41">
        <v>2857225</v>
      </c>
      <c r="H117" s="42"/>
      <c r="I117" s="74" t="s">
        <v>191</v>
      </c>
      <c r="J117" s="37"/>
      <c r="K117" s="37"/>
      <c r="L117" s="37"/>
      <c r="M117" s="37"/>
      <c r="N117" s="37"/>
      <c r="O117" s="37"/>
    </row>
    <row r="118" spans="1:15" s="38" customFormat="1">
      <c r="A118" s="39">
        <v>65</v>
      </c>
      <c r="B118" s="73" t="s">
        <v>1414</v>
      </c>
      <c r="C118" s="40" t="s">
        <v>388</v>
      </c>
      <c r="D118" s="40" t="s">
        <v>1415</v>
      </c>
      <c r="E118" s="41">
        <v>500000</v>
      </c>
      <c r="F118" s="41">
        <v>1</v>
      </c>
      <c r="G118" s="41">
        <v>1000000</v>
      </c>
      <c r="H118" s="42"/>
      <c r="I118" s="74" t="s">
        <v>191</v>
      </c>
      <c r="J118" s="37"/>
      <c r="K118" s="37"/>
      <c r="L118" s="37"/>
      <c r="M118" s="37"/>
      <c r="N118" s="37"/>
      <c r="O118" s="37"/>
    </row>
    <row r="119" spans="1:15" s="38" customFormat="1">
      <c r="A119" s="39">
        <v>65</v>
      </c>
      <c r="B119" s="73" t="s">
        <v>1416</v>
      </c>
      <c r="C119" s="40" t="s">
        <v>451</v>
      </c>
      <c r="D119" s="40" t="s">
        <v>1417</v>
      </c>
      <c r="E119" s="41">
        <v>2545250</v>
      </c>
      <c r="F119" s="41">
        <v>545000</v>
      </c>
      <c r="G119" s="41">
        <v>2000250</v>
      </c>
      <c r="H119" s="42"/>
      <c r="I119" s="74" t="s">
        <v>191</v>
      </c>
      <c r="J119" s="37"/>
      <c r="K119" s="37"/>
      <c r="L119" s="37"/>
      <c r="M119" s="37"/>
      <c r="N119" s="37"/>
      <c r="O119" s="37"/>
    </row>
    <row r="120" spans="1:15" s="38" customFormat="1">
      <c r="A120" s="39">
        <v>65</v>
      </c>
      <c r="B120" s="73" t="s">
        <v>1418</v>
      </c>
      <c r="C120" s="40" t="s">
        <v>802</v>
      </c>
      <c r="D120" s="40" t="s">
        <v>1419</v>
      </c>
      <c r="E120" s="41">
        <v>7950000</v>
      </c>
      <c r="F120" s="41">
        <v>2950000</v>
      </c>
      <c r="G120" s="41">
        <v>5000000</v>
      </c>
      <c r="H120" s="42"/>
      <c r="I120" s="74" t="s">
        <v>191</v>
      </c>
      <c r="J120" s="37"/>
      <c r="K120" s="37"/>
      <c r="L120" s="37"/>
      <c r="M120" s="37"/>
      <c r="N120" s="37"/>
      <c r="O120" s="37"/>
    </row>
    <row r="121" spans="1:15" s="38" customFormat="1">
      <c r="A121" s="39">
        <v>65</v>
      </c>
      <c r="B121" s="73" t="s">
        <v>1420</v>
      </c>
      <c r="C121" s="40" t="s">
        <v>1421</v>
      </c>
      <c r="D121" s="40" t="s">
        <v>1422</v>
      </c>
      <c r="E121" s="41">
        <v>2208850</v>
      </c>
      <c r="F121" s="41">
        <v>463859</v>
      </c>
      <c r="G121" s="41">
        <v>1744991</v>
      </c>
      <c r="H121" s="42"/>
      <c r="I121" s="74" t="s">
        <v>191</v>
      </c>
      <c r="J121" s="37"/>
      <c r="K121" s="37"/>
      <c r="L121" s="37"/>
      <c r="M121" s="37"/>
      <c r="N121" s="37"/>
      <c r="O121" s="37"/>
    </row>
    <row r="122" spans="1:15" s="38" customFormat="1">
      <c r="A122" s="39">
        <v>65</v>
      </c>
      <c r="B122" s="73" t="s">
        <v>1423</v>
      </c>
      <c r="C122" s="40" t="s">
        <v>196</v>
      </c>
      <c r="D122" s="40" t="s">
        <v>1424</v>
      </c>
      <c r="E122" s="41">
        <v>3244115</v>
      </c>
      <c r="F122" s="41">
        <v>30000</v>
      </c>
      <c r="G122" s="41">
        <v>3214115</v>
      </c>
      <c r="H122" s="42"/>
      <c r="I122" s="74" t="s">
        <v>191</v>
      </c>
      <c r="J122" s="37"/>
      <c r="K122" s="37"/>
      <c r="L122" s="37"/>
      <c r="M122" s="37"/>
      <c r="N122" s="37"/>
      <c r="O122" s="37"/>
    </row>
    <row r="123" spans="1:15" s="38" customFormat="1">
      <c r="A123" s="39">
        <v>65</v>
      </c>
      <c r="B123" s="73" t="s">
        <v>1425</v>
      </c>
      <c r="C123" s="40" t="s">
        <v>1426</v>
      </c>
      <c r="D123" s="40" t="s">
        <v>1427</v>
      </c>
      <c r="E123" s="41">
        <v>6500000</v>
      </c>
      <c r="F123" s="41">
        <v>1500000</v>
      </c>
      <c r="G123" s="41">
        <v>5000000</v>
      </c>
      <c r="H123" s="42"/>
      <c r="I123" s="74" t="s">
        <v>191</v>
      </c>
      <c r="J123" s="37"/>
      <c r="K123" s="37"/>
      <c r="L123" s="37"/>
      <c r="M123" s="37"/>
      <c r="N123" s="37"/>
      <c r="O123" s="37"/>
    </row>
    <row r="124" spans="1:15" s="38" customFormat="1">
      <c r="A124" s="39">
        <v>65</v>
      </c>
      <c r="B124" s="73" t="s">
        <v>1428</v>
      </c>
      <c r="C124" s="40" t="s">
        <v>1429</v>
      </c>
      <c r="D124" s="40" t="s">
        <v>1430</v>
      </c>
      <c r="E124" s="41">
        <v>5984153.5800000001</v>
      </c>
      <c r="F124" s="41">
        <v>1226754.48</v>
      </c>
      <c r="G124" s="41">
        <v>4757399.0999999996</v>
      </c>
      <c r="H124" s="42"/>
      <c r="I124" s="74" t="s">
        <v>191</v>
      </c>
      <c r="J124" s="37"/>
      <c r="K124" s="37"/>
      <c r="L124" s="37"/>
      <c r="M124" s="37"/>
      <c r="N124" s="37"/>
      <c r="O124" s="37"/>
    </row>
    <row r="125" spans="1:15" s="38" customFormat="1">
      <c r="A125" s="39">
        <v>65</v>
      </c>
      <c r="B125" s="73" t="s">
        <v>1431</v>
      </c>
      <c r="C125" s="40" t="s">
        <v>370</v>
      </c>
      <c r="D125" s="40" t="s">
        <v>1432</v>
      </c>
      <c r="E125" s="41">
        <v>77000</v>
      </c>
      <c r="F125" s="41">
        <v>1</v>
      </c>
      <c r="G125" s="41">
        <v>77000</v>
      </c>
      <c r="H125" s="42"/>
      <c r="I125" s="74" t="s">
        <v>191</v>
      </c>
      <c r="J125" s="37"/>
      <c r="K125" s="37"/>
      <c r="L125" s="37"/>
      <c r="M125" s="37"/>
      <c r="N125" s="37"/>
      <c r="O125" s="37"/>
    </row>
    <row r="126" spans="1:15" s="38" customFormat="1">
      <c r="A126" s="39">
        <v>65</v>
      </c>
      <c r="B126" s="73" t="s">
        <v>1433</v>
      </c>
      <c r="C126" s="40" t="s">
        <v>1434</v>
      </c>
      <c r="D126" s="40" t="s">
        <v>1435</v>
      </c>
      <c r="E126" s="41">
        <v>1962312</v>
      </c>
      <c r="F126" s="41">
        <v>393000</v>
      </c>
      <c r="G126" s="41">
        <v>1569312</v>
      </c>
      <c r="H126" s="42"/>
      <c r="I126" s="74" t="s">
        <v>191</v>
      </c>
      <c r="J126" s="37"/>
      <c r="K126" s="37"/>
      <c r="L126" s="37"/>
      <c r="M126" s="37"/>
      <c r="N126" s="37"/>
      <c r="O126" s="37"/>
    </row>
    <row r="127" spans="1:15" s="38" customFormat="1">
      <c r="A127" s="39">
        <v>65</v>
      </c>
      <c r="B127" s="73" t="s">
        <v>1436</v>
      </c>
      <c r="C127" s="40" t="s">
        <v>1437</v>
      </c>
      <c r="D127" s="40" t="s">
        <v>1125</v>
      </c>
      <c r="E127" s="41">
        <v>330000</v>
      </c>
      <c r="F127" s="41">
        <v>165000</v>
      </c>
      <c r="G127" s="41">
        <v>165000</v>
      </c>
      <c r="H127" s="42"/>
      <c r="I127" s="74" t="s">
        <v>191</v>
      </c>
      <c r="J127" s="37"/>
      <c r="K127" s="37"/>
      <c r="L127" s="37"/>
      <c r="M127" s="37"/>
      <c r="N127" s="37"/>
      <c r="O127" s="37"/>
    </row>
    <row r="128" spans="1:15" s="38" customFormat="1">
      <c r="A128" s="39">
        <v>65</v>
      </c>
      <c r="B128" s="73" t="s">
        <v>1438</v>
      </c>
      <c r="C128" s="40" t="s">
        <v>1439</v>
      </c>
      <c r="D128" s="40" t="s">
        <v>1440</v>
      </c>
      <c r="E128" s="41">
        <v>5049995</v>
      </c>
      <c r="F128" s="41">
        <v>50000</v>
      </c>
      <c r="G128" s="41">
        <v>5000000</v>
      </c>
      <c r="H128" s="42"/>
      <c r="I128" s="74" t="s">
        <v>191</v>
      </c>
      <c r="J128" s="37"/>
      <c r="K128" s="37"/>
      <c r="L128" s="37"/>
      <c r="M128" s="37"/>
      <c r="N128" s="37"/>
      <c r="O128" s="37"/>
    </row>
    <row r="129" spans="1:15" s="38" customFormat="1">
      <c r="A129" s="39">
        <v>65</v>
      </c>
      <c r="B129" s="73" t="s">
        <v>1441</v>
      </c>
      <c r="C129" s="40" t="s">
        <v>1442</v>
      </c>
      <c r="D129" s="40" t="s">
        <v>1443</v>
      </c>
      <c r="E129" s="41">
        <v>3271000</v>
      </c>
      <c r="F129" s="41">
        <v>655000</v>
      </c>
      <c r="G129" s="41">
        <v>2616000</v>
      </c>
      <c r="H129" s="42"/>
      <c r="I129" s="74" t="s">
        <v>191</v>
      </c>
      <c r="J129" s="37"/>
      <c r="K129" s="37"/>
      <c r="L129" s="37"/>
      <c r="M129" s="37"/>
      <c r="N129" s="37"/>
      <c r="O129" s="37"/>
    </row>
    <row r="130" spans="1:15" s="38" customFormat="1">
      <c r="A130" s="39">
        <v>65</v>
      </c>
      <c r="B130" s="73" t="s">
        <v>1444</v>
      </c>
      <c r="C130" s="40" t="s">
        <v>556</v>
      </c>
      <c r="D130" s="40" t="s">
        <v>1445</v>
      </c>
      <c r="E130" s="41">
        <v>240000</v>
      </c>
      <c r="F130" s="41">
        <v>50000</v>
      </c>
      <c r="G130" s="41">
        <v>190000</v>
      </c>
      <c r="H130" s="42"/>
      <c r="I130" s="74" t="s">
        <v>191</v>
      </c>
      <c r="J130" s="37"/>
      <c r="K130" s="37"/>
      <c r="L130" s="37"/>
      <c r="M130" s="37"/>
      <c r="N130" s="37"/>
      <c r="O130" s="37"/>
    </row>
    <row r="131" spans="1:15" s="38" customFormat="1">
      <c r="A131" s="39">
        <v>65</v>
      </c>
      <c r="B131" s="73" t="s">
        <v>1446</v>
      </c>
      <c r="C131" s="40" t="s">
        <v>1447</v>
      </c>
      <c r="D131" s="40" t="s">
        <v>1448</v>
      </c>
      <c r="E131" s="41">
        <v>3995180</v>
      </c>
      <c r="F131" s="41">
        <v>799036</v>
      </c>
      <c r="G131" s="41">
        <v>3196144</v>
      </c>
      <c r="H131" s="42"/>
      <c r="I131" s="74" t="s">
        <v>191</v>
      </c>
      <c r="J131" s="37"/>
      <c r="K131" s="37"/>
      <c r="L131" s="37"/>
      <c r="M131" s="37"/>
      <c r="N131" s="37"/>
      <c r="O131" s="37"/>
    </row>
    <row r="132" spans="1:15" s="38" customFormat="1">
      <c r="A132" s="39">
        <v>65</v>
      </c>
      <c r="B132" s="73" t="s">
        <v>1449</v>
      </c>
      <c r="C132" s="40" t="s">
        <v>616</v>
      </c>
      <c r="D132" s="40" t="s">
        <v>1450</v>
      </c>
      <c r="E132" s="41">
        <v>990000</v>
      </c>
      <c r="F132" s="41">
        <v>207900</v>
      </c>
      <c r="G132" s="41">
        <v>782100</v>
      </c>
      <c r="H132" s="42"/>
      <c r="I132" s="74" t="s">
        <v>191</v>
      </c>
      <c r="J132" s="37"/>
      <c r="K132" s="37"/>
      <c r="L132" s="37"/>
      <c r="M132" s="37"/>
      <c r="N132" s="37"/>
      <c r="O132" s="37"/>
    </row>
    <row r="133" spans="1:15" s="38" customFormat="1">
      <c r="A133" s="39">
        <v>65</v>
      </c>
      <c r="B133" s="73" t="s">
        <v>1451</v>
      </c>
      <c r="C133" s="40" t="s">
        <v>1452</v>
      </c>
      <c r="D133" s="40" t="s">
        <v>1453</v>
      </c>
      <c r="E133" s="41">
        <v>289000</v>
      </c>
      <c r="F133" s="41">
        <v>2000</v>
      </c>
      <c r="G133" s="41">
        <v>287000</v>
      </c>
      <c r="H133" s="42"/>
      <c r="I133" s="74" t="s">
        <v>191</v>
      </c>
      <c r="J133" s="37"/>
      <c r="K133" s="37"/>
      <c r="L133" s="37"/>
      <c r="M133" s="37"/>
      <c r="N133" s="37"/>
      <c r="O133" s="37"/>
    </row>
    <row r="134" spans="1:15" s="38" customFormat="1">
      <c r="A134" s="39">
        <v>63</v>
      </c>
      <c r="B134" s="73" t="s">
        <v>1454</v>
      </c>
      <c r="C134" s="40" t="s">
        <v>574</v>
      </c>
      <c r="D134" s="40" t="s">
        <v>1455</v>
      </c>
      <c r="E134" s="41">
        <v>3916015</v>
      </c>
      <c r="F134" s="41">
        <v>430761.65</v>
      </c>
      <c r="G134" s="41">
        <v>3485253.35</v>
      </c>
      <c r="H134" s="42"/>
      <c r="I134" s="74" t="s">
        <v>191</v>
      </c>
      <c r="J134" s="37"/>
      <c r="K134" s="37"/>
      <c r="L134" s="37"/>
      <c r="M134" s="37"/>
      <c r="N134" s="37"/>
      <c r="O134" s="37"/>
    </row>
    <row r="135" spans="1:15" s="38" customFormat="1">
      <c r="A135" s="39">
        <v>62</v>
      </c>
      <c r="B135" s="73" t="s">
        <v>1456</v>
      </c>
      <c r="C135" s="40" t="s">
        <v>1457</v>
      </c>
      <c r="D135" s="40" t="s">
        <v>1458</v>
      </c>
      <c r="E135" s="41">
        <v>3883400</v>
      </c>
      <c r="F135" s="41">
        <v>39223</v>
      </c>
      <c r="G135" s="41">
        <v>3844177</v>
      </c>
      <c r="H135" s="42"/>
      <c r="I135" s="74" t="s">
        <v>191</v>
      </c>
      <c r="J135" s="37"/>
      <c r="K135" s="37"/>
      <c r="L135" s="37"/>
      <c r="M135" s="37"/>
      <c r="N135" s="37"/>
      <c r="O135" s="37"/>
    </row>
    <row r="136" spans="1:15" s="38" customFormat="1">
      <c r="A136" s="39">
        <v>62</v>
      </c>
      <c r="B136" s="73" t="s">
        <v>1459</v>
      </c>
      <c r="C136" s="40" t="s">
        <v>1460</v>
      </c>
      <c r="D136" s="40" t="s">
        <v>1461</v>
      </c>
      <c r="E136" s="41">
        <v>987382</v>
      </c>
      <c r="F136" s="41">
        <v>15000</v>
      </c>
      <c r="G136" s="41">
        <v>972382</v>
      </c>
      <c r="H136" s="42"/>
      <c r="I136" s="74" t="s">
        <v>191</v>
      </c>
      <c r="J136" s="37"/>
      <c r="K136" s="37"/>
      <c r="L136" s="37"/>
      <c r="M136" s="37"/>
      <c r="N136" s="37"/>
      <c r="O136" s="37"/>
    </row>
    <row r="137" spans="1:15" s="38" customFormat="1">
      <c r="A137" s="39">
        <v>62</v>
      </c>
      <c r="B137" s="73" t="s">
        <v>1462</v>
      </c>
      <c r="C137" s="40" t="s">
        <v>415</v>
      </c>
      <c r="D137" s="40" t="s">
        <v>1463</v>
      </c>
      <c r="E137" s="41">
        <v>4711253</v>
      </c>
      <c r="F137" s="41">
        <v>93947</v>
      </c>
      <c r="G137" s="41">
        <v>4617306</v>
      </c>
      <c r="H137" s="42"/>
      <c r="I137" s="74" t="s">
        <v>191</v>
      </c>
      <c r="J137" s="37"/>
      <c r="K137" s="37"/>
      <c r="L137" s="37"/>
      <c r="M137" s="37"/>
      <c r="N137" s="37"/>
      <c r="O137" s="37"/>
    </row>
    <row r="138" spans="1:15" s="38" customFormat="1">
      <c r="A138" s="39">
        <v>62</v>
      </c>
      <c r="B138" s="73" t="s">
        <v>1464</v>
      </c>
      <c r="C138" s="40" t="s">
        <v>1465</v>
      </c>
      <c r="D138" s="40" t="s">
        <v>1466</v>
      </c>
      <c r="E138" s="41">
        <v>1921804</v>
      </c>
      <c r="F138" s="41">
        <v>19220</v>
      </c>
      <c r="G138" s="41">
        <v>1902584</v>
      </c>
      <c r="H138" s="42"/>
      <c r="I138" s="74" t="s">
        <v>191</v>
      </c>
      <c r="J138" s="37"/>
      <c r="K138" s="37"/>
      <c r="L138" s="37"/>
      <c r="M138" s="37"/>
      <c r="N138" s="37"/>
      <c r="O138" s="37"/>
    </row>
    <row r="139" spans="1:15" s="38" customFormat="1">
      <c r="A139" s="39">
        <v>62</v>
      </c>
      <c r="B139" s="73" t="s">
        <v>1467</v>
      </c>
      <c r="C139" s="40" t="s">
        <v>439</v>
      </c>
      <c r="D139" s="40" t="s">
        <v>1468</v>
      </c>
      <c r="E139" s="41">
        <v>4999975</v>
      </c>
      <c r="F139" s="41">
        <v>50000</v>
      </c>
      <c r="G139" s="41">
        <v>4949975</v>
      </c>
      <c r="H139" s="42"/>
      <c r="I139" s="74" t="s">
        <v>191</v>
      </c>
      <c r="J139" s="37"/>
      <c r="K139" s="37"/>
      <c r="L139" s="37"/>
      <c r="M139" s="37"/>
      <c r="N139" s="37"/>
      <c r="O139" s="37"/>
    </row>
    <row r="140" spans="1:15" s="38" customFormat="1">
      <c r="A140" s="39">
        <v>62</v>
      </c>
      <c r="B140" s="73" t="s">
        <v>1469</v>
      </c>
      <c r="C140" s="40" t="s">
        <v>1470</v>
      </c>
      <c r="D140" s="40" t="s">
        <v>1471</v>
      </c>
      <c r="E140" s="41">
        <v>3594459.5</v>
      </c>
      <c r="F140" s="41">
        <v>359946</v>
      </c>
      <c r="G140" s="41">
        <v>3234513.5</v>
      </c>
      <c r="H140" s="42"/>
      <c r="I140" s="74" t="s">
        <v>191</v>
      </c>
      <c r="J140" s="37"/>
      <c r="K140" s="37"/>
      <c r="L140" s="37"/>
      <c r="M140" s="37"/>
      <c r="N140" s="37"/>
      <c r="O140" s="37"/>
    </row>
    <row r="141" spans="1:15" s="38" customFormat="1">
      <c r="A141" s="39">
        <v>62</v>
      </c>
      <c r="B141" s="73" t="s">
        <v>1472</v>
      </c>
      <c r="C141" s="40" t="s">
        <v>709</v>
      </c>
      <c r="D141" s="40" t="s">
        <v>1473</v>
      </c>
      <c r="E141" s="41">
        <v>9229400</v>
      </c>
      <c r="F141" s="41">
        <v>95000</v>
      </c>
      <c r="G141" s="41">
        <v>5000000</v>
      </c>
      <c r="H141" s="42"/>
      <c r="I141" s="74" t="s">
        <v>191</v>
      </c>
      <c r="J141" s="37"/>
      <c r="K141" s="37"/>
      <c r="L141" s="37"/>
      <c r="M141" s="37"/>
      <c r="N141" s="37"/>
      <c r="O141" s="37"/>
    </row>
    <row r="142" spans="1:15" s="38" customFormat="1">
      <c r="A142" s="39">
        <v>62</v>
      </c>
      <c r="B142" s="73" t="s">
        <v>1474</v>
      </c>
      <c r="C142" s="40" t="s">
        <v>1475</v>
      </c>
      <c r="D142" s="40" t="s">
        <v>1476</v>
      </c>
      <c r="E142" s="41">
        <v>850000</v>
      </c>
      <c r="F142" s="41">
        <v>9350</v>
      </c>
      <c r="G142" s="41">
        <v>850000</v>
      </c>
      <c r="H142" s="42"/>
      <c r="I142" s="74" t="s">
        <v>191</v>
      </c>
      <c r="J142" s="37"/>
      <c r="K142" s="37"/>
      <c r="L142" s="37"/>
      <c r="M142" s="37"/>
      <c r="N142" s="37"/>
      <c r="O142" s="37"/>
    </row>
    <row r="143" spans="1:15" s="38" customFormat="1">
      <c r="A143" s="39">
        <v>62</v>
      </c>
      <c r="B143" s="73" t="s">
        <v>1477</v>
      </c>
      <c r="C143" s="40" t="s">
        <v>1478</v>
      </c>
      <c r="D143" s="40" t="s">
        <v>1479</v>
      </c>
      <c r="E143" s="41">
        <v>1392000</v>
      </c>
      <c r="F143" s="41">
        <v>15312</v>
      </c>
      <c r="G143" s="41">
        <v>1376688</v>
      </c>
      <c r="H143" s="42"/>
      <c r="I143" s="74" t="s">
        <v>191</v>
      </c>
      <c r="J143" s="37"/>
      <c r="K143" s="37"/>
      <c r="L143" s="37"/>
      <c r="M143" s="37"/>
      <c r="N143" s="37"/>
      <c r="O143" s="37"/>
    </row>
    <row r="144" spans="1:15" s="38" customFormat="1">
      <c r="A144" s="39">
        <v>62</v>
      </c>
      <c r="B144" s="73" t="s">
        <v>1480</v>
      </c>
      <c r="C144" s="40" t="s">
        <v>490</v>
      </c>
      <c r="D144" s="40" t="s">
        <v>1481</v>
      </c>
      <c r="E144" s="41">
        <v>1998000</v>
      </c>
      <c r="F144" s="41">
        <v>20000</v>
      </c>
      <c r="G144" s="41">
        <v>1978000</v>
      </c>
      <c r="H144" s="42"/>
      <c r="I144" s="74" t="s">
        <v>191</v>
      </c>
      <c r="J144" s="37"/>
      <c r="K144" s="37"/>
      <c r="L144" s="37"/>
      <c r="M144" s="37"/>
      <c r="N144" s="37"/>
      <c r="O144" s="37"/>
    </row>
    <row r="145" spans="1:15" s="38" customFormat="1">
      <c r="A145" s="39">
        <v>62</v>
      </c>
      <c r="B145" s="73" t="s">
        <v>1482</v>
      </c>
      <c r="C145" s="40" t="s">
        <v>706</v>
      </c>
      <c r="D145" s="40" t="s">
        <v>1483</v>
      </c>
      <c r="E145" s="41">
        <v>9400000</v>
      </c>
      <c r="F145" s="41">
        <v>100000</v>
      </c>
      <c r="G145" s="41">
        <v>5000000</v>
      </c>
      <c r="H145" s="42"/>
      <c r="I145" s="74" t="s">
        <v>191</v>
      </c>
      <c r="J145" s="37"/>
      <c r="K145" s="37"/>
      <c r="L145" s="37"/>
      <c r="M145" s="37"/>
      <c r="N145" s="37"/>
      <c r="O145" s="37"/>
    </row>
    <row r="146" spans="1:15" s="38" customFormat="1">
      <c r="A146" s="39">
        <v>62</v>
      </c>
      <c r="B146" s="73" t="s">
        <v>1484</v>
      </c>
      <c r="C146" s="40" t="s">
        <v>1485</v>
      </c>
      <c r="D146" s="40" t="s">
        <v>1486</v>
      </c>
      <c r="E146" s="41">
        <v>5198683</v>
      </c>
      <c r="F146" s="41">
        <v>200000</v>
      </c>
      <c r="G146" s="41">
        <v>4998683</v>
      </c>
      <c r="H146" s="42"/>
      <c r="I146" s="74" t="s">
        <v>191</v>
      </c>
      <c r="J146" s="37"/>
      <c r="K146" s="37"/>
      <c r="L146" s="37"/>
      <c r="M146" s="37"/>
      <c r="N146" s="37"/>
      <c r="O146" s="37"/>
    </row>
    <row r="147" spans="1:15" s="38" customFormat="1">
      <c r="A147" s="39">
        <v>60</v>
      </c>
      <c r="B147" s="73" t="s">
        <v>1487</v>
      </c>
      <c r="C147" s="40" t="s">
        <v>1488</v>
      </c>
      <c r="D147" s="40" t="s">
        <v>1489</v>
      </c>
      <c r="E147" s="41">
        <v>4564791</v>
      </c>
      <c r="F147" s="41">
        <v>958606.11</v>
      </c>
      <c r="G147" s="41">
        <v>3606184.89</v>
      </c>
      <c r="H147" s="42"/>
      <c r="I147" s="74" t="s">
        <v>191</v>
      </c>
      <c r="J147" s="37"/>
      <c r="K147" s="37"/>
      <c r="L147" s="37"/>
      <c r="M147" s="37"/>
      <c r="N147" s="37"/>
      <c r="O147" s="37"/>
    </row>
    <row r="148" spans="1:15" s="38" customFormat="1">
      <c r="A148" s="39">
        <v>60</v>
      </c>
      <c r="B148" s="73" t="s">
        <v>1490</v>
      </c>
      <c r="C148" s="40" t="s">
        <v>1491</v>
      </c>
      <c r="D148" s="40" t="s">
        <v>1492</v>
      </c>
      <c r="E148" s="41">
        <v>738915</v>
      </c>
      <c r="F148" s="41">
        <v>184728</v>
      </c>
      <c r="G148" s="41">
        <v>554187</v>
      </c>
      <c r="H148" s="42"/>
      <c r="I148" s="74" t="s">
        <v>191</v>
      </c>
      <c r="J148" s="37"/>
      <c r="K148" s="37"/>
      <c r="L148" s="37"/>
      <c r="M148" s="37"/>
      <c r="N148" s="37"/>
      <c r="O148" s="37"/>
    </row>
    <row r="149" spans="1:15" s="38" customFormat="1">
      <c r="A149" s="39">
        <v>60</v>
      </c>
      <c r="B149" s="73" t="s">
        <v>1493</v>
      </c>
      <c r="C149" s="40" t="s">
        <v>325</v>
      </c>
      <c r="D149" s="40" t="s">
        <v>1494</v>
      </c>
      <c r="E149" s="41">
        <v>3939550</v>
      </c>
      <c r="F149" s="41">
        <v>827305.5</v>
      </c>
      <c r="G149" s="41">
        <v>3112244.5</v>
      </c>
      <c r="H149" s="42"/>
      <c r="I149" s="74" t="s">
        <v>191</v>
      </c>
      <c r="J149" s="37"/>
      <c r="K149" s="37"/>
      <c r="L149" s="37"/>
      <c r="M149" s="37"/>
      <c r="N149" s="37"/>
      <c r="O149" s="37"/>
    </row>
    <row r="150" spans="1:15" s="38" customFormat="1">
      <c r="A150" s="39">
        <v>60</v>
      </c>
      <c r="B150" s="73" t="s">
        <v>1495</v>
      </c>
      <c r="C150" s="40" t="s">
        <v>457</v>
      </c>
      <c r="D150" s="40" t="s">
        <v>1496</v>
      </c>
      <c r="E150" s="41">
        <v>7388590</v>
      </c>
      <c r="F150" s="41">
        <v>2388590</v>
      </c>
      <c r="G150" s="41">
        <v>5000000</v>
      </c>
      <c r="H150" s="42"/>
      <c r="I150" s="74" t="s">
        <v>191</v>
      </c>
      <c r="J150" s="37"/>
      <c r="K150" s="37"/>
      <c r="L150" s="37"/>
      <c r="M150" s="37"/>
      <c r="N150" s="37"/>
      <c r="O150" s="37"/>
    </row>
    <row r="151" spans="1:15" s="38" customFormat="1">
      <c r="A151" s="39">
        <v>60</v>
      </c>
      <c r="B151" s="73" t="s">
        <v>1497</v>
      </c>
      <c r="C151" s="40" t="s">
        <v>1498</v>
      </c>
      <c r="D151" s="40" t="s">
        <v>1499</v>
      </c>
      <c r="E151" s="41">
        <v>4889000</v>
      </c>
      <c r="F151" s="41">
        <v>978289</v>
      </c>
      <c r="G151" s="41">
        <v>3910711</v>
      </c>
      <c r="H151" s="42"/>
      <c r="I151" s="74" t="s">
        <v>191</v>
      </c>
      <c r="J151" s="37"/>
      <c r="K151" s="37"/>
      <c r="L151" s="37"/>
      <c r="M151" s="37"/>
      <c r="N151" s="37"/>
      <c r="O151" s="37"/>
    </row>
    <row r="152" spans="1:15" s="38" customFormat="1">
      <c r="A152" s="39">
        <v>60</v>
      </c>
      <c r="B152" s="73" t="s">
        <v>1500</v>
      </c>
      <c r="C152" s="40" t="s">
        <v>397</v>
      </c>
      <c r="D152" s="40" t="s">
        <v>1501</v>
      </c>
      <c r="E152" s="41">
        <v>500000</v>
      </c>
      <c r="F152" s="41">
        <v>105000</v>
      </c>
      <c r="G152" s="41">
        <v>395000</v>
      </c>
      <c r="H152" s="42"/>
      <c r="I152" s="74" t="s">
        <v>191</v>
      </c>
      <c r="J152" s="37"/>
      <c r="K152" s="37"/>
      <c r="L152" s="37"/>
      <c r="M152" s="37"/>
      <c r="N152" s="37"/>
      <c r="O152" s="37"/>
    </row>
    <row r="153" spans="1:15" s="38" customFormat="1">
      <c r="A153" s="39">
        <v>60</v>
      </c>
      <c r="B153" s="73" t="s">
        <v>1502</v>
      </c>
      <c r="C153" s="40" t="s">
        <v>334</v>
      </c>
      <c r="D153" s="40" t="s">
        <v>1503</v>
      </c>
      <c r="E153" s="41">
        <v>1390400</v>
      </c>
      <c r="F153" s="41">
        <v>417120</v>
      </c>
      <c r="G153" s="41">
        <v>973280</v>
      </c>
      <c r="H153" s="42"/>
      <c r="I153" s="74" t="s">
        <v>191</v>
      </c>
      <c r="J153" s="37"/>
      <c r="K153" s="37"/>
      <c r="L153" s="37"/>
      <c r="M153" s="37"/>
      <c r="N153" s="37"/>
      <c r="O153" s="37"/>
    </row>
    <row r="154" spans="1:15" s="38" customFormat="1">
      <c r="A154" s="39">
        <v>60</v>
      </c>
      <c r="B154" s="73" t="s">
        <v>1504</v>
      </c>
      <c r="C154" s="40" t="s">
        <v>643</v>
      </c>
      <c r="D154" s="40" t="s">
        <v>1505</v>
      </c>
      <c r="E154" s="41">
        <v>47777500</v>
      </c>
      <c r="F154" s="41">
        <v>800000</v>
      </c>
      <c r="G154" s="41">
        <v>3977750</v>
      </c>
      <c r="H154" s="42"/>
      <c r="I154" s="74" t="s">
        <v>191</v>
      </c>
      <c r="J154" s="37"/>
      <c r="K154" s="37"/>
      <c r="L154" s="37"/>
      <c r="M154" s="37"/>
      <c r="N154" s="37"/>
      <c r="O154" s="37"/>
    </row>
    <row r="155" spans="1:15" s="38" customFormat="1">
      <c r="A155" s="39">
        <v>60</v>
      </c>
      <c r="B155" s="73" t="s">
        <v>1506</v>
      </c>
      <c r="C155" s="40" t="s">
        <v>1507</v>
      </c>
      <c r="D155" s="40" t="s">
        <v>1508</v>
      </c>
      <c r="E155" s="41">
        <v>2522012.7200000002</v>
      </c>
      <c r="F155" s="41">
        <v>529622.67000000004</v>
      </c>
      <c r="G155" s="41">
        <v>1992390.05</v>
      </c>
      <c r="H155" s="42"/>
      <c r="I155" s="74" t="s">
        <v>191</v>
      </c>
      <c r="J155" s="37"/>
      <c r="K155" s="37"/>
      <c r="L155" s="37"/>
      <c r="M155" s="37"/>
      <c r="N155" s="37"/>
      <c r="O155" s="37"/>
    </row>
    <row r="156" spans="1:15" s="38" customFormat="1">
      <c r="A156" s="39">
        <v>60</v>
      </c>
      <c r="B156" s="73" t="s">
        <v>1509</v>
      </c>
      <c r="C156" s="40" t="s">
        <v>1510</v>
      </c>
      <c r="D156" s="40" t="s">
        <v>1511</v>
      </c>
      <c r="E156" s="41">
        <v>4203020</v>
      </c>
      <c r="F156" s="41">
        <v>10000</v>
      </c>
      <c r="G156" s="41">
        <v>4193020</v>
      </c>
      <c r="H156" s="42"/>
      <c r="I156" s="74" t="s">
        <v>191</v>
      </c>
      <c r="J156" s="37"/>
      <c r="K156" s="37"/>
      <c r="L156" s="37"/>
      <c r="M156" s="37"/>
      <c r="N156" s="37"/>
      <c r="O156" s="37"/>
    </row>
    <row r="157" spans="1:15" s="38" customFormat="1">
      <c r="A157" s="39">
        <v>60</v>
      </c>
      <c r="B157" s="73" t="s">
        <v>1512</v>
      </c>
      <c r="C157" s="40" t="s">
        <v>1513</v>
      </c>
      <c r="D157" s="40" t="s">
        <v>1514</v>
      </c>
      <c r="E157" s="41">
        <v>8389421</v>
      </c>
      <c r="F157" s="41">
        <v>3400000</v>
      </c>
      <c r="G157" s="41">
        <v>5000000</v>
      </c>
      <c r="H157" s="42"/>
      <c r="I157" s="74" t="s">
        <v>191</v>
      </c>
      <c r="J157" s="37"/>
      <c r="K157" s="37"/>
      <c r="L157" s="37"/>
      <c r="M157" s="37"/>
      <c r="N157" s="37"/>
      <c r="O157" s="37"/>
    </row>
    <row r="158" spans="1:15" s="38" customFormat="1">
      <c r="A158" s="39">
        <v>58</v>
      </c>
      <c r="B158" s="73" t="s">
        <v>1515</v>
      </c>
      <c r="C158" s="40" t="s">
        <v>1516</v>
      </c>
      <c r="D158" s="40" t="s">
        <v>1517</v>
      </c>
      <c r="E158" s="41">
        <v>2972700</v>
      </c>
      <c r="F158" s="41">
        <v>275000</v>
      </c>
      <c r="G158" s="41">
        <v>2697700</v>
      </c>
      <c r="H158" s="42"/>
      <c r="I158" s="74" t="s">
        <v>191</v>
      </c>
      <c r="J158" s="37"/>
      <c r="K158" s="37"/>
      <c r="L158" s="37"/>
      <c r="M158" s="37"/>
      <c r="N158" s="37"/>
      <c r="O158" s="37"/>
    </row>
    <row r="159" spans="1:15" s="38" customFormat="1">
      <c r="A159" s="39">
        <v>58</v>
      </c>
      <c r="B159" s="73" t="s">
        <v>1518</v>
      </c>
      <c r="C159" s="40" t="s">
        <v>487</v>
      </c>
      <c r="D159" s="40" t="s">
        <v>1519</v>
      </c>
      <c r="E159" s="41">
        <v>5032325</v>
      </c>
      <c r="F159" s="41">
        <v>503233</v>
      </c>
      <c r="G159" s="41">
        <v>4529092</v>
      </c>
      <c r="H159" s="42"/>
      <c r="I159" s="74" t="s">
        <v>191</v>
      </c>
      <c r="J159" s="37"/>
      <c r="K159" s="37"/>
      <c r="L159" s="37"/>
      <c r="M159" s="37"/>
      <c r="N159" s="37"/>
      <c r="O159" s="37"/>
    </row>
    <row r="160" spans="1:15" s="38" customFormat="1">
      <c r="A160" s="39">
        <v>58</v>
      </c>
      <c r="B160" s="73" t="s">
        <v>1520</v>
      </c>
      <c r="C160" s="40" t="s">
        <v>1521</v>
      </c>
      <c r="D160" s="40" t="s">
        <v>1522</v>
      </c>
      <c r="E160" s="41">
        <v>3941000</v>
      </c>
      <c r="F160" s="41">
        <v>483000</v>
      </c>
      <c r="G160" s="41">
        <v>3458000</v>
      </c>
      <c r="H160" s="42"/>
      <c r="I160" s="74" t="s">
        <v>191</v>
      </c>
      <c r="J160" s="37"/>
      <c r="K160" s="37"/>
      <c r="L160" s="37"/>
      <c r="M160" s="37"/>
      <c r="N160" s="37"/>
      <c r="O160" s="37"/>
    </row>
    <row r="161" spans="1:15" s="38" customFormat="1">
      <c r="A161" s="39">
        <v>58</v>
      </c>
      <c r="B161" s="73" t="s">
        <v>1523</v>
      </c>
      <c r="C161" s="40" t="s">
        <v>484</v>
      </c>
      <c r="D161" s="40" t="s">
        <v>1524</v>
      </c>
      <c r="E161" s="41">
        <v>3050000</v>
      </c>
      <c r="F161" s="41">
        <v>305000</v>
      </c>
      <c r="G161" s="41">
        <v>2745000</v>
      </c>
      <c r="H161" s="42"/>
      <c r="I161" s="74" t="s">
        <v>191</v>
      </c>
      <c r="J161" s="37"/>
      <c r="K161" s="37"/>
      <c r="L161" s="37"/>
      <c r="M161" s="37"/>
      <c r="N161" s="37"/>
      <c r="O161" s="37"/>
    </row>
    <row r="162" spans="1:15" s="38" customFormat="1">
      <c r="A162" s="39">
        <v>57</v>
      </c>
      <c r="B162" s="73" t="s">
        <v>1525</v>
      </c>
      <c r="C162" s="40" t="s">
        <v>481</v>
      </c>
      <c r="D162" s="40" t="s">
        <v>1526</v>
      </c>
      <c r="E162" s="41">
        <v>35000</v>
      </c>
      <c r="F162" s="41">
        <v>2000</v>
      </c>
      <c r="G162" s="41">
        <v>33000</v>
      </c>
      <c r="H162" s="42"/>
      <c r="I162" s="74" t="s">
        <v>191</v>
      </c>
      <c r="J162" s="37"/>
      <c r="K162" s="37"/>
      <c r="L162" s="37"/>
      <c r="M162" s="37"/>
      <c r="N162" s="37"/>
      <c r="O162" s="37"/>
    </row>
    <row r="163" spans="1:15" s="38" customFormat="1">
      <c r="A163" s="39">
        <v>57</v>
      </c>
      <c r="B163" s="73" t="s">
        <v>1527</v>
      </c>
      <c r="C163" s="40" t="s">
        <v>496</v>
      </c>
      <c r="D163" s="40" t="s">
        <v>1528</v>
      </c>
      <c r="E163" s="41">
        <v>5049929</v>
      </c>
      <c r="F163" s="41">
        <v>50000</v>
      </c>
      <c r="G163" s="41">
        <v>5000000</v>
      </c>
      <c r="H163" s="42"/>
      <c r="I163" s="74" t="s">
        <v>191</v>
      </c>
      <c r="J163" s="37"/>
      <c r="K163" s="37"/>
      <c r="L163" s="37"/>
      <c r="M163" s="37"/>
      <c r="N163" s="37"/>
      <c r="O163" s="37"/>
    </row>
    <row r="164" spans="1:15" s="38" customFormat="1">
      <c r="A164" s="39">
        <v>57</v>
      </c>
      <c r="B164" s="73" t="s">
        <v>1529</v>
      </c>
      <c r="C164" s="40" t="s">
        <v>1530</v>
      </c>
      <c r="D164" s="40" t="s">
        <v>1531</v>
      </c>
      <c r="E164" s="41">
        <v>590975</v>
      </c>
      <c r="F164" s="41">
        <v>25000</v>
      </c>
      <c r="G164" s="41">
        <v>565975</v>
      </c>
      <c r="H164" s="42"/>
      <c r="I164" s="74" t="s">
        <v>191</v>
      </c>
      <c r="J164" s="37"/>
      <c r="K164" s="37"/>
      <c r="L164" s="37"/>
      <c r="M164" s="37"/>
      <c r="N164" s="37"/>
      <c r="O164" s="37"/>
    </row>
    <row r="165" spans="1:15" s="38" customFormat="1">
      <c r="A165" s="39">
        <v>57</v>
      </c>
      <c r="B165" s="73" t="s">
        <v>1532</v>
      </c>
      <c r="C165" s="40" t="s">
        <v>1533</v>
      </c>
      <c r="D165" s="40" t="s">
        <v>1534</v>
      </c>
      <c r="E165" s="41">
        <v>2999441</v>
      </c>
      <c r="F165" s="41">
        <v>33000</v>
      </c>
      <c r="G165" s="41">
        <v>2966441</v>
      </c>
      <c r="H165" s="42"/>
      <c r="I165" s="74" t="s">
        <v>191</v>
      </c>
      <c r="J165" s="37"/>
      <c r="K165" s="37"/>
      <c r="L165" s="37"/>
      <c r="M165" s="37"/>
      <c r="N165" s="37"/>
      <c r="O165" s="37"/>
    </row>
    <row r="166" spans="1:15" s="38" customFormat="1">
      <c r="A166" s="39">
        <v>57</v>
      </c>
      <c r="B166" s="73" t="s">
        <v>1535</v>
      </c>
      <c r="C166" s="40" t="s">
        <v>781</v>
      </c>
      <c r="D166" s="40" t="s">
        <v>1536</v>
      </c>
      <c r="E166" s="41">
        <v>4935500</v>
      </c>
      <c r="F166" s="41">
        <v>50000</v>
      </c>
      <c r="G166" s="41">
        <v>4885500</v>
      </c>
      <c r="H166" s="42"/>
      <c r="I166" s="74" t="s">
        <v>191</v>
      </c>
      <c r="J166" s="37"/>
      <c r="K166" s="37"/>
      <c r="L166" s="37"/>
      <c r="M166" s="37"/>
      <c r="N166" s="37"/>
      <c r="O166" s="37"/>
    </row>
    <row r="167" spans="1:15" s="38" customFormat="1">
      <c r="A167" s="39">
        <v>57</v>
      </c>
      <c r="B167" s="73" t="s">
        <v>1537</v>
      </c>
      <c r="C167" s="40" t="s">
        <v>1088</v>
      </c>
      <c r="D167" s="40" t="s">
        <v>1538</v>
      </c>
      <c r="E167" s="41">
        <v>854150</v>
      </c>
      <c r="F167" s="41">
        <v>9400</v>
      </c>
      <c r="G167" s="41">
        <v>844750</v>
      </c>
      <c r="H167" s="42"/>
      <c r="I167" s="74" t="s">
        <v>191</v>
      </c>
      <c r="J167" s="37"/>
      <c r="K167" s="37"/>
      <c r="L167" s="37"/>
      <c r="M167" s="37"/>
      <c r="N167" s="37"/>
      <c r="O167" s="37"/>
    </row>
    <row r="168" spans="1:15" s="38" customFormat="1">
      <c r="A168" s="39">
        <v>57</v>
      </c>
      <c r="B168" s="73" t="s">
        <v>1539</v>
      </c>
      <c r="C168" s="40" t="s">
        <v>162</v>
      </c>
      <c r="D168" s="40" t="s">
        <v>1540</v>
      </c>
      <c r="E168" s="41">
        <v>2000000</v>
      </c>
      <c r="F168" s="41">
        <v>40000</v>
      </c>
      <c r="G168" s="41">
        <v>1960000</v>
      </c>
      <c r="H168" s="42"/>
      <c r="I168" s="74" t="s">
        <v>191</v>
      </c>
      <c r="J168" s="37"/>
      <c r="K168" s="37"/>
      <c r="L168" s="37"/>
      <c r="M168" s="37"/>
      <c r="N168" s="37"/>
      <c r="O168" s="37"/>
    </row>
    <row r="169" spans="1:15" s="38" customFormat="1">
      <c r="A169" s="39">
        <v>57</v>
      </c>
      <c r="B169" s="73" t="s">
        <v>1541</v>
      </c>
      <c r="C169" s="40" t="s">
        <v>1542</v>
      </c>
      <c r="D169" s="40" t="s">
        <v>1543</v>
      </c>
      <c r="E169" s="41">
        <v>2154000</v>
      </c>
      <c r="F169" s="41">
        <v>24000</v>
      </c>
      <c r="G169" s="41">
        <v>2130000</v>
      </c>
      <c r="H169" s="42"/>
      <c r="I169" s="74" t="s">
        <v>191</v>
      </c>
      <c r="J169" s="37"/>
      <c r="K169" s="37"/>
      <c r="L169" s="37"/>
      <c r="M169" s="37"/>
      <c r="N169" s="37"/>
      <c r="O169" s="37"/>
    </row>
    <row r="170" spans="1:15" s="38" customFormat="1">
      <c r="A170" s="39">
        <v>57</v>
      </c>
      <c r="B170" s="73" t="s">
        <v>1544</v>
      </c>
      <c r="C170" s="40" t="s">
        <v>448</v>
      </c>
      <c r="D170" s="40" t="s">
        <v>1545</v>
      </c>
      <c r="E170" s="41">
        <v>5131126</v>
      </c>
      <c r="F170" s="41">
        <v>131126</v>
      </c>
      <c r="G170" s="41">
        <v>5000000</v>
      </c>
      <c r="H170" s="42"/>
      <c r="I170" s="74" t="s">
        <v>191</v>
      </c>
      <c r="J170" s="37"/>
      <c r="K170" s="37"/>
      <c r="L170" s="37"/>
      <c r="M170" s="37"/>
      <c r="N170" s="37"/>
      <c r="O170" s="37"/>
    </row>
    <row r="171" spans="1:15" s="38" customFormat="1">
      <c r="A171" s="39">
        <v>57</v>
      </c>
      <c r="B171" s="73" t="s">
        <v>1546</v>
      </c>
      <c r="C171" s="40" t="s">
        <v>505</v>
      </c>
      <c r="D171" s="40" t="s">
        <v>1547</v>
      </c>
      <c r="E171" s="41">
        <v>4400000</v>
      </c>
      <c r="F171" s="41">
        <v>400000</v>
      </c>
      <c r="G171" s="41">
        <v>4000000</v>
      </c>
      <c r="H171" s="42"/>
      <c r="I171" s="74" t="s">
        <v>191</v>
      </c>
      <c r="J171" s="37"/>
      <c r="K171" s="37"/>
      <c r="L171" s="37"/>
      <c r="M171" s="37"/>
      <c r="N171" s="37"/>
      <c r="O171" s="37"/>
    </row>
    <row r="172" spans="1:15" s="38" customFormat="1">
      <c r="A172" s="39">
        <v>55</v>
      </c>
      <c r="B172" s="73" t="s">
        <v>1548</v>
      </c>
      <c r="C172" s="40" t="s">
        <v>1549</v>
      </c>
      <c r="D172" s="40" t="s">
        <v>1550</v>
      </c>
      <c r="E172" s="41">
        <v>4903588.8099999996</v>
      </c>
      <c r="F172" s="41">
        <v>750</v>
      </c>
      <c r="G172" s="41">
        <v>4902838.8099999996</v>
      </c>
      <c r="H172" s="42"/>
      <c r="I172" s="74" t="s">
        <v>191</v>
      </c>
      <c r="J172" s="37"/>
      <c r="K172" s="37"/>
      <c r="L172" s="37"/>
      <c r="M172" s="37"/>
      <c r="N172" s="37"/>
      <c r="O172" s="37"/>
    </row>
    <row r="173" spans="1:15" s="38" customFormat="1">
      <c r="A173" s="39">
        <v>55</v>
      </c>
      <c r="B173" s="73" t="s">
        <v>1551</v>
      </c>
      <c r="C173" s="40" t="s">
        <v>1552</v>
      </c>
      <c r="D173" s="40" t="s">
        <v>1553</v>
      </c>
      <c r="E173" s="41">
        <v>344041</v>
      </c>
      <c r="F173" s="41">
        <v>69000</v>
      </c>
      <c r="G173" s="41">
        <v>275041</v>
      </c>
      <c r="H173" s="42"/>
      <c r="I173" s="74" t="s">
        <v>191</v>
      </c>
      <c r="J173" s="37"/>
      <c r="K173" s="37"/>
      <c r="L173" s="37"/>
      <c r="M173" s="37"/>
      <c r="N173" s="37"/>
      <c r="O173" s="37"/>
    </row>
    <row r="174" spans="1:15" s="38" customFormat="1">
      <c r="A174" s="39">
        <v>55</v>
      </c>
      <c r="B174" s="73" t="s">
        <v>1554</v>
      </c>
      <c r="C174" s="40" t="s">
        <v>625</v>
      </c>
      <c r="D174" s="40" t="s">
        <v>1555</v>
      </c>
      <c r="E174" s="41">
        <v>1391500</v>
      </c>
      <c r="F174" s="41">
        <v>275138</v>
      </c>
      <c r="G174" s="41">
        <v>1099863</v>
      </c>
      <c r="H174" s="42"/>
      <c r="I174" s="74" t="s">
        <v>191</v>
      </c>
      <c r="J174" s="37"/>
      <c r="K174" s="37"/>
      <c r="L174" s="37"/>
      <c r="M174" s="37"/>
      <c r="N174" s="37"/>
      <c r="O174" s="37"/>
    </row>
    <row r="175" spans="1:15" s="38" customFormat="1">
      <c r="A175" s="39">
        <v>55</v>
      </c>
      <c r="B175" s="73" t="s">
        <v>1556</v>
      </c>
      <c r="C175" s="40" t="s">
        <v>418</v>
      </c>
      <c r="D175" s="40" t="s">
        <v>1557</v>
      </c>
      <c r="E175" s="41">
        <v>2025000</v>
      </c>
      <c r="F175" s="41">
        <v>15000</v>
      </c>
      <c r="G175" s="41">
        <v>2010000</v>
      </c>
      <c r="H175" s="42"/>
      <c r="I175" s="74" t="s">
        <v>191</v>
      </c>
      <c r="J175" s="37"/>
      <c r="K175" s="37"/>
      <c r="L175" s="37"/>
      <c r="M175" s="37"/>
      <c r="N175" s="37"/>
      <c r="O175" s="37"/>
    </row>
    <row r="176" spans="1:15" s="38" customFormat="1">
      <c r="A176" s="39">
        <v>55</v>
      </c>
      <c r="B176" s="73" t="s">
        <v>1558</v>
      </c>
      <c r="C176" s="40" t="s">
        <v>682</v>
      </c>
      <c r="D176" s="40" t="s">
        <v>1559</v>
      </c>
      <c r="E176" s="41">
        <v>5000000</v>
      </c>
      <c r="F176" s="41">
        <v>924000</v>
      </c>
      <c r="G176" s="41">
        <v>3476000</v>
      </c>
      <c r="H176" s="42"/>
      <c r="I176" s="74" t="s">
        <v>191</v>
      </c>
      <c r="J176" s="37"/>
      <c r="K176" s="37"/>
      <c r="L176" s="37"/>
      <c r="M176" s="37"/>
      <c r="N176" s="37"/>
      <c r="O176" s="37"/>
    </row>
    <row r="177" spans="1:15" s="38" customFormat="1">
      <c r="A177" s="39">
        <v>55</v>
      </c>
      <c r="B177" s="73" t="s">
        <v>1560</v>
      </c>
      <c r="C177" s="40" t="s">
        <v>460</v>
      </c>
      <c r="D177" s="40" t="s">
        <v>1561</v>
      </c>
      <c r="E177" s="41">
        <v>7062700</v>
      </c>
      <c r="F177" s="41">
        <v>2062700</v>
      </c>
      <c r="G177" s="41">
        <v>5000000</v>
      </c>
      <c r="H177" s="42"/>
      <c r="I177" s="74" t="s">
        <v>191</v>
      </c>
      <c r="J177" s="37"/>
      <c r="K177" s="37"/>
      <c r="L177" s="37"/>
      <c r="M177" s="37"/>
      <c r="N177" s="37"/>
      <c r="O177" s="37"/>
    </row>
    <row r="178" spans="1:15" s="38" customFormat="1">
      <c r="A178" s="39">
        <v>55</v>
      </c>
      <c r="B178" s="73" t="s">
        <v>1562</v>
      </c>
      <c r="C178" s="40" t="s">
        <v>1563</v>
      </c>
      <c r="D178" s="40" t="s">
        <v>1564</v>
      </c>
      <c r="E178" s="41">
        <v>1999653</v>
      </c>
      <c r="F178" s="41">
        <v>402000</v>
      </c>
      <c r="G178" s="41">
        <v>1597653</v>
      </c>
      <c r="H178" s="42"/>
      <c r="I178" s="74" t="s">
        <v>191</v>
      </c>
      <c r="J178" s="37"/>
      <c r="K178" s="37"/>
      <c r="L178" s="37"/>
      <c r="M178" s="37"/>
      <c r="N178" s="37"/>
      <c r="O178" s="37"/>
    </row>
    <row r="179" spans="1:15" s="38" customFormat="1">
      <c r="A179" s="39">
        <v>55</v>
      </c>
      <c r="B179" s="73" t="s">
        <v>1565</v>
      </c>
      <c r="C179" s="40" t="s">
        <v>1566</v>
      </c>
      <c r="D179" s="40" t="s">
        <v>1567</v>
      </c>
      <c r="E179" s="41">
        <v>647400</v>
      </c>
      <c r="F179" s="41">
        <v>326400</v>
      </c>
      <c r="G179" s="41">
        <v>321000</v>
      </c>
      <c r="H179" s="42"/>
      <c r="I179" s="74" t="s">
        <v>191</v>
      </c>
      <c r="J179" s="37"/>
      <c r="K179" s="37"/>
      <c r="L179" s="37"/>
      <c r="M179" s="37"/>
      <c r="N179" s="37"/>
      <c r="O179" s="37"/>
    </row>
    <row r="180" spans="1:15" s="38" customFormat="1">
      <c r="A180" s="39">
        <v>55</v>
      </c>
      <c r="B180" s="73" t="s">
        <v>1568</v>
      </c>
      <c r="C180" s="40" t="s">
        <v>628</v>
      </c>
      <c r="D180" s="40" t="s">
        <v>1569</v>
      </c>
      <c r="E180" s="41">
        <v>7290600</v>
      </c>
      <c r="F180" s="41">
        <v>2290600</v>
      </c>
      <c r="G180" s="41">
        <v>5000000</v>
      </c>
      <c r="H180" s="42"/>
      <c r="I180" s="74" t="s">
        <v>191</v>
      </c>
      <c r="J180" s="37"/>
      <c r="K180" s="37"/>
      <c r="L180" s="37"/>
      <c r="M180" s="37"/>
      <c r="N180" s="37"/>
      <c r="O180" s="37"/>
    </row>
    <row r="181" spans="1:15" s="38" customFormat="1">
      <c r="A181" s="39">
        <v>55</v>
      </c>
      <c r="B181" s="73" t="s">
        <v>1570</v>
      </c>
      <c r="C181" s="40" t="s">
        <v>1571</v>
      </c>
      <c r="D181" s="40" t="s">
        <v>1572</v>
      </c>
      <c r="E181" s="41">
        <v>6404300</v>
      </c>
      <c r="F181" s="41">
        <v>1404300</v>
      </c>
      <c r="G181" s="41">
        <v>5000000</v>
      </c>
      <c r="H181" s="42"/>
      <c r="I181" s="74" t="s">
        <v>191</v>
      </c>
      <c r="J181" s="37"/>
      <c r="K181" s="37"/>
      <c r="L181" s="37"/>
      <c r="M181" s="37"/>
      <c r="N181" s="37"/>
      <c r="O181" s="37"/>
    </row>
    <row r="182" spans="1:15" s="38" customFormat="1">
      <c r="A182" s="39">
        <v>55</v>
      </c>
      <c r="B182" s="73" t="s">
        <v>1573</v>
      </c>
      <c r="C182" s="40" t="s">
        <v>1574</v>
      </c>
      <c r="D182" s="40" t="s">
        <v>1575</v>
      </c>
      <c r="E182" s="41">
        <v>4336698</v>
      </c>
      <c r="F182" s="41">
        <v>1</v>
      </c>
      <c r="G182" s="41">
        <v>4336967</v>
      </c>
      <c r="H182" s="42"/>
      <c r="I182" s="74" t="s">
        <v>191</v>
      </c>
      <c r="J182" s="37"/>
      <c r="K182" s="37"/>
      <c r="L182" s="37"/>
      <c r="M182" s="37"/>
      <c r="N182" s="37"/>
      <c r="O182" s="37"/>
    </row>
    <row r="183" spans="1:15" s="38" customFormat="1">
      <c r="A183" s="39">
        <v>55</v>
      </c>
      <c r="B183" s="73" t="s">
        <v>1576</v>
      </c>
      <c r="C183" s="40" t="s">
        <v>1577</v>
      </c>
      <c r="D183" s="40" t="s">
        <v>1578</v>
      </c>
      <c r="E183" s="41">
        <v>4301344.74</v>
      </c>
      <c r="F183" s="41">
        <v>903282.4</v>
      </c>
      <c r="G183" s="41">
        <v>3398062.34</v>
      </c>
      <c r="H183" s="42"/>
      <c r="I183" s="74" t="s">
        <v>191</v>
      </c>
      <c r="J183" s="37"/>
      <c r="K183" s="37"/>
      <c r="L183" s="37"/>
      <c r="M183" s="37"/>
      <c r="N183" s="37"/>
      <c r="O183" s="37"/>
    </row>
    <row r="184" spans="1:15" s="38" customFormat="1">
      <c r="A184" s="39">
        <v>55</v>
      </c>
      <c r="B184" s="73" t="s">
        <v>1579</v>
      </c>
      <c r="C184" s="40" t="s">
        <v>463</v>
      </c>
      <c r="D184" s="40" t="s">
        <v>1580</v>
      </c>
      <c r="E184" s="41">
        <v>6322244</v>
      </c>
      <c r="F184" s="41">
        <v>1329114</v>
      </c>
      <c r="G184" s="41">
        <v>4993130</v>
      </c>
      <c r="H184" s="42"/>
      <c r="I184" s="74" t="s">
        <v>191</v>
      </c>
      <c r="J184" s="37"/>
      <c r="K184" s="37"/>
      <c r="L184" s="37"/>
      <c r="M184" s="37"/>
      <c r="N184" s="37"/>
      <c r="O184" s="37"/>
    </row>
    <row r="185" spans="1:15" s="38" customFormat="1">
      <c r="A185" s="39">
        <v>55</v>
      </c>
      <c r="B185" s="73" t="s">
        <v>1581</v>
      </c>
      <c r="C185" s="40" t="s">
        <v>565</v>
      </c>
      <c r="D185" s="40" t="s">
        <v>1582</v>
      </c>
      <c r="E185" s="41">
        <v>1951250</v>
      </c>
      <c r="F185" s="41">
        <v>409762.5</v>
      </c>
      <c r="G185" s="41">
        <v>1541487.5</v>
      </c>
      <c r="H185" s="42"/>
      <c r="I185" s="74" t="s">
        <v>191</v>
      </c>
      <c r="J185" s="37"/>
      <c r="K185" s="37"/>
      <c r="L185" s="37"/>
      <c r="M185" s="37"/>
      <c r="N185" s="37"/>
      <c r="O185" s="37"/>
    </row>
    <row r="186" spans="1:15" s="38" customFormat="1">
      <c r="A186" s="39">
        <v>55</v>
      </c>
      <c r="B186" s="73" t="s">
        <v>1583</v>
      </c>
      <c r="C186" s="40" t="s">
        <v>1584</v>
      </c>
      <c r="D186" s="40" t="s">
        <v>1585</v>
      </c>
      <c r="E186" s="41">
        <v>2878757</v>
      </c>
      <c r="F186" s="41">
        <v>1</v>
      </c>
      <c r="G186" s="41">
        <v>2878576</v>
      </c>
      <c r="H186" s="42"/>
      <c r="I186" s="74" t="s">
        <v>191</v>
      </c>
      <c r="J186" s="37"/>
      <c r="K186" s="37"/>
      <c r="L186" s="37"/>
      <c r="M186" s="37"/>
      <c r="N186" s="37"/>
      <c r="O186" s="37"/>
    </row>
    <row r="187" spans="1:15" s="38" customFormat="1">
      <c r="A187" s="39">
        <v>55</v>
      </c>
      <c r="B187" s="73" t="s">
        <v>1586</v>
      </c>
      <c r="C187" s="40" t="s">
        <v>1587</v>
      </c>
      <c r="D187" s="40" t="s">
        <v>1588</v>
      </c>
      <c r="E187" s="41">
        <v>6750000</v>
      </c>
      <c r="F187" s="41">
        <v>1750000</v>
      </c>
      <c r="G187" s="41">
        <v>5000000</v>
      </c>
      <c r="H187" s="42"/>
      <c r="I187" s="74" t="s">
        <v>191</v>
      </c>
      <c r="J187" s="37"/>
      <c r="K187" s="37"/>
      <c r="L187" s="37"/>
      <c r="M187" s="37"/>
      <c r="N187" s="37"/>
      <c r="O187" s="37"/>
    </row>
    <row r="188" spans="1:15" s="38" customFormat="1">
      <c r="A188" s="39">
        <v>55</v>
      </c>
      <c r="B188" s="73" t="s">
        <v>1589</v>
      </c>
      <c r="C188" s="40" t="s">
        <v>1590</v>
      </c>
      <c r="D188" s="40" t="s">
        <v>1591</v>
      </c>
      <c r="E188" s="41">
        <v>1039743</v>
      </c>
      <c r="F188" s="41">
        <v>2000</v>
      </c>
      <c r="G188" s="41">
        <v>1307743</v>
      </c>
      <c r="H188" s="42"/>
      <c r="I188" s="74" t="s">
        <v>191</v>
      </c>
      <c r="J188" s="37"/>
      <c r="K188" s="37"/>
      <c r="L188" s="37"/>
      <c r="M188" s="37"/>
      <c r="N188" s="37"/>
      <c r="O188" s="37"/>
    </row>
    <row r="189" spans="1:15" s="38" customFormat="1">
      <c r="A189" s="39">
        <v>52</v>
      </c>
      <c r="B189" s="73" t="s">
        <v>1592</v>
      </c>
      <c r="C189" s="40" t="s">
        <v>1593</v>
      </c>
      <c r="D189" s="40" t="s">
        <v>1594</v>
      </c>
      <c r="E189" s="41">
        <v>490000</v>
      </c>
      <c r="F189" s="41">
        <v>9800</v>
      </c>
      <c r="G189" s="41">
        <v>480200</v>
      </c>
      <c r="H189" s="42"/>
      <c r="I189" s="74" t="s">
        <v>191</v>
      </c>
      <c r="J189" s="37"/>
      <c r="K189" s="37"/>
      <c r="L189" s="37"/>
      <c r="M189" s="37"/>
      <c r="N189" s="37"/>
      <c r="O189" s="37"/>
    </row>
    <row r="190" spans="1:15" s="38" customFormat="1">
      <c r="A190" s="39">
        <v>52</v>
      </c>
      <c r="B190" s="73" t="s">
        <v>1595</v>
      </c>
      <c r="C190" s="40" t="s">
        <v>1596</v>
      </c>
      <c r="D190" s="40" t="s">
        <v>1597</v>
      </c>
      <c r="E190" s="41">
        <v>4952654</v>
      </c>
      <c r="F190" s="41">
        <v>49590</v>
      </c>
      <c r="G190" s="41">
        <v>4903064</v>
      </c>
      <c r="H190" s="42"/>
      <c r="I190" s="74" t="s">
        <v>191</v>
      </c>
      <c r="J190" s="37"/>
      <c r="K190" s="37"/>
      <c r="L190" s="37"/>
      <c r="M190" s="37"/>
      <c r="N190" s="37"/>
      <c r="O190" s="37"/>
    </row>
    <row r="191" spans="1:15" s="38" customFormat="1">
      <c r="A191" s="39">
        <v>52</v>
      </c>
      <c r="B191" s="73" t="s">
        <v>1598</v>
      </c>
      <c r="C191" s="40" t="s">
        <v>1599</v>
      </c>
      <c r="D191" s="40" t="s">
        <v>1600</v>
      </c>
      <c r="E191" s="41">
        <v>4343130</v>
      </c>
      <c r="F191" s="41">
        <v>44000</v>
      </c>
      <c r="G191" s="41">
        <v>4299130</v>
      </c>
      <c r="H191" s="42"/>
      <c r="I191" s="74" t="s">
        <v>191</v>
      </c>
      <c r="J191" s="37"/>
      <c r="K191" s="37"/>
      <c r="L191" s="37"/>
      <c r="M191" s="37"/>
      <c r="N191" s="37"/>
      <c r="O191" s="37"/>
    </row>
    <row r="192" spans="1:15" s="38" customFormat="1">
      <c r="A192" s="39">
        <v>52</v>
      </c>
      <c r="B192" s="73" t="s">
        <v>1601</v>
      </c>
      <c r="C192" s="40" t="s">
        <v>595</v>
      </c>
      <c r="D192" s="40" t="s">
        <v>1602</v>
      </c>
      <c r="E192" s="41">
        <v>3154800</v>
      </c>
      <c r="F192" s="41">
        <v>34705</v>
      </c>
      <c r="G192" s="41">
        <v>3120095</v>
      </c>
      <c r="H192" s="42"/>
      <c r="I192" s="74" t="s">
        <v>191</v>
      </c>
      <c r="J192" s="37"/>
      <c r="K192" s="37"/>
      <c r="L192" s="37"/>
      <c r="M192" s="37"/>
      <c r="N192" s="37"/>
      <c r="O192" s="37"/>
    </row>
    <row r="193" spans="1:15" s="38" customFormat="1">
      <c r="A193" s="39">
        <v>52</v>
      </c>
      <c r="B193" s="73" t="s">
        <v>1603</v>
      </c>
      <c r="C193" s="40" t="s">
        <v>778</v>
      </c>
      <c r="D193" s="40" t="s">
        <v>1604</v>
      </c>
      <c r="E193" s="41">
        <v>2510000</v>
      </c>
      <c r="F193" s="41">
        <v>100000</v>
      </c>
      <c r="G193" s="41">
        <v>2410000</v>
      </c>
      <c r="H193" s="42"/>
      <c r="I193" s="74" t="s">
        <v>191</v>
      </c>
      <c r="J193" s="37"/>
      <c r="K193" s="37"/>
      <c r="L193" s="37"/>
      <c r="M193" s="37"/>
      <c r="N193" s="37"/>
      <c r="O193" s="37"/>
    </row>
    <row r="194" spans="1:15" s="38" customFormat="1">
      <c r="A194" s="39">
        <v>52</v>
      </c>
      <c r="B194" s="73" t="s">
        <v>1605</v>
      </c>
      <c r="C194" s="40" t="s">
        <v>1606</v>
      </c>
      <c r="D194" s="40" t="s">
        <v>1607</v>
      </c>
      <c r="E194" s="41">
        <v>5300000</v>
      </c>
      <c r="F194" s="41">
        <v>300000</v>
      </c>
      <c r="G194" s="41">
        <v>5000000</v>
      </c>
      <c r="H194" s="42"/>
      <c r="I194" s="74" t="s">
        <v>191</v>
      </c>
      <c r="J194" s="37"/>
      <c r="K194" s="37"/>
      <c r="L194" s="37"/>
      <c r="M194" s="37"/>
      <c r="N194" s="37"/>
      <c r="O194" s="37"/>
    </row>
    <row r="195" spans="1:15" s="38" customFormat="1">
      <c r="A195" s="39">
        <v>52</v>
      </c>
      <c r="B195" s="73" t="s">
        <v>1608</v>
      </c>
      <c r="C195" s="40" t="s">
        <v>1609</v>
      </c>
      <c r="D195" s="40" t="s">
        <v>1610</v>
      </c>
      <c r="E195" s="41">
        <v>2043970.08</v>
      </c>
      <c r="F195" s="41">
        <v>21000</v>
      </c>
      <c r="G195" s="41">
        <v>2022970.08</v>
      </c>
      <c r="H195" s="42"/>
      <c r="I195" s="74" t="s">
        <v>191</v>
      </c>
      <c r="J195" s="37"/>
      <c r="K195" s="37"/>
      <c r="L195" s="37"/>
      <c r="M195" s="37"/>
      <c r="N195" s="37"/>
      <c r="O195" s="37"/>
    </row>
    <row r="196" spans="1:15" s="38" customFormat="1">
      <c r="A196" s="39">
        <v>52</v>
      </c>
      <c r="B196" s="73" t="s">
        <v>1611</v>
      </c>
      <c r="C196" s="40" t="s">
        <v>406</v>
      </c>
      <c r="D196" s="40" t="s">
        <v>1612</v>
      </c>
      <c r="E196" s="41">
        <v>3233000</v>
      </c>
      <c r="F196" s="41">
        <v>35000</v>
      </c>
      <c r="G196" s="41">
        <v>3198000</v>
      </c>
      <c r="H196" s="42"/>
      <c r="I196" s="74" t="s">
        <v>191</v>
      </c>
      <c r="J196" s="37"/>
      <c r="K196" s="37"/>
      <c r="L196" s="37"/>
      <c r="M196" s="37"/>
      <c r="N196" s="37"/>
      <c r="O196" s="37"/>
    </row>
    <row r="197" spans="1:15" s="38" customFormat="1">
      <c r="A197" s="39">
        <v>52</v>
      </c>
      <c r="B197" s="73" t="s">
        <v>1613</v>
      </c>
      <c r="C197" s="40" t="s">
        <v>1614</v>
      </c>
      <c r="D197" s="40" t="s">
        <v>1615</v>
      </c>
      <c r="E197" s="41">
        <v>1804700</v>
      </c>
      <c r="F197" s="41">
        <v>19000</v>
      </c>
      <c r="G197" s="41">
        <v>1785700</v>
      </c>
      <c r="H197" s="42"/>
      <c r="I197" s="74" t="s">
        <v>191</v>
      </c>
      <c r="J197" s="37"/>
      <c r="K197" s="37"/>
      <c r="L197" s="37"/>
      <c r="M197" s="37"/>
      <c r="N197" s="37"/>
      <c r="O197" s="37"/>
    </row>
    <row r="198" spans="1:15" s="38" customFormat="1">
      <c r="A198" s="39">
        <v>52</v>
      </c>
      <c r="B198" s="73" t="s">
        <v>1616</v>
      </c>
      <c r="C198" s="40" t="s">
        <v>1617</v>
      </c>
      <c r="D198" s="40" t="s">
        <v>1618</v>
      </c>
      <c r="E198" s="41">
        <v>193000</v>
      </c>
      <c r="F198" s="41">
        <v>2500</v>
      </c>
      <c r="G198" s="41">
        <v>190500</v>
      </c>
      <c r="H198" s="42"/>
      <c r="I198" s="74" t="s">
        <v>191</v>
      </c>
      <c r="J198" s="37"/>
      <c r="K198" s="37"/>
      <c r="L198" s="37"/>
      <c r="M198" s="37"/>
      <c r="N198" s="37"/>
      <c r="O198" s="37"/>
    </row>
    <row r="199" spans="1:15" s="38" customFormat="1">
      <c r="A199" s="39">
        <v>50</v>
      </c>
      <c r="B199" s="73" t="s">
        <v>1619</v>
      </c>
      <c r="C199" s="40" t="s">
        <v>685</v>
      </c>
      <c r="D199" s="40" t="s">
        <v>1620</v>
      </c>
      <c r="E199" s="41">
        <v>1323000</v>
      </c>
      <c r="F199" s="41">
        <v>13330</v>
      </c>
      <c r="G199" s="41">
        <v>1948000</v>
      </c>
      <c r="H199" s="42"/>
      <c r="I199" s="74" t="s">
        <v>191</v>
      </c>
      <c r="J199" s="37"/>
      <c r="K199" s="37"/>
      <c r="L199" s="37"/>
      <c r="M199" s="37"/>
      <c r="N199" s="37"/>
      <c r="O199" s="37"/>
    </row>
    <row r="200" spans="1:15" s="38" customFormat="1">
      <c r="A200" s="39">
        <v>50</v>
      </c>
      <c r="B200" s="73" t="s">
        <v>1621</v>
      </c>
      <c r="C200" s="40" t="s">
        <v>1622</v>
      </c>
      <c r="D200" s="40" t="s">
        <v>1623</v>
      </c>
      <c r="E200" s="41">
        <v>2464555</v>
      </c>
      <c r="F200" s="41">
        <v>10000</v>
      </c>
      <c r="G200" s="41">
        <v>2454555</v>
      </c>
      <c r="H200" s="42"/>
      <c r="I200" s="74" t="s">
        <v>191</v>
      </c>
      <c r="J200" s="37"/>
      <c r="K200" s="37"/>
      <c r="L200" s="37"/>
      <c r="M200" s="37"/>
      <c r="N200" s="37"/>
      <c r="O200" s="37"/>
    </row>
    <row r="201" spans="1:15" s="38" customFormat="1">
      <c r="A201" s="39">
        <v>50</v>
      </c>
      <c r="B201" s="73" t="s">
        <v>1624</v>
      </c>
      <c r="C201" s="40" t="s">
        <v>1625</v>
      </c>
      <c r="D201" s="40" t="s">
        <v>1626</v>
      </c>
      <c r="E201" s="41">
        <v>8471100</v>
      </c>
      <c r="F201" s="41">
        <v>1800000</v>
      </c>
      <c r="G201" s="41">
        <v>5000000</v>
      </c>
      <c r="H201" s="42"/>
      <c r="I201" s="74" t="s">
        <v>191</v>
      </c>
      <c r="J201" s="37"/>
      <c r="K201" s="37"/>
      <c r="L201" s="37"/>
      <c r="M201" s="37"/>
      <c r="N201" s="37"/>
      <c r="O201" s="37"/>
    </row>
    <row r="202" spans="1:15" s="38" customFormat="1">
      <c r="A202" s="39">
        <v>50</v>
      </c>
      <c r="B202" s="73" t="s">
        <v>1627</v>
      </c>
      <c r="C202" s="40" t="s">
        <v>673</v>
      </c>
      <c r="D202" s="40" t="s">
        <v>1628</v>
      </c>
      <c r="E202" s="41">
        <v>1227000</v>
      </c>
      <c r="F202" s="41">
        <v>245401</v>
      </c>
      <c r="G202" s="41">
        <v>981599</v>
      </c>
      <c r="H202" s="42"/>
      <c r="I202" s="74" t="s">
        <v>191</v>
      </c>
      <c r="J202" s="37"/>
      <c r="K202" s="37"/>
      <c r="L202" s="37"/>
      <c r="M202" s="37"/>
      <c r="N202" s="37"/>
      <c r="O202" s="37"/>
    </row>
    <row r="203" spans="1:15" s="38" customFormat="1">
      <c r="A203" s="39">
        <v>50</v>
      </c>
      <c r="B203" s="73" t="s">
        <v>1629</v>
      </c>
      <c r="C203" s="40" t="s">
        <v>535</v>
      </c>
      <c r="D203" s="40" t="s">
        <v>1630</v>
      </c>
      <c r="E203" s="41">
        <v>5932540</v>
      </c>
      <c r="F203" s="41">
        <v>1245833.3999999999</v>
      </c>
      <c r="G203" s="41">
        <v>4686706.5999999996</v>
      </c>
      <c r="H203" s="42"/>
      <c r="I203" s="74" t="s">
        <v>191</v>
      </c>
      <c r="J203" s="37"/>
      <c r="K203" s="37"/>
      <c r="L203" s="37"/>
      <c r="M203" s="37"/>
      <c r="N203" s="37"/>
      <c r="O203" s="37"/>
    </row>
    <row r="204" spans="1:15" s="38" customFormat="1">
      <c r="A204" s="39">
        <v>50</v>
      </c>
      <c r="B204" s="73" t="s">
        <v>1631</v>
      </c>
      <c r="C204" s="40" t="s">
        <v>559</v>
      </c>
      <c r="D204" s="40" t="s">
        <v>1632</v>
      </c>
      <c r="E204" s="41">
        <v>385000</v>
      </c>
      <c r="F204" s="41">
        <v>77000</v>
      </c>
      <c r="G204" s="41">
        <v>308000</v>
      </c>
      <c r="H204" s="42"/>
      <c r="I204" s="74" t="s">
        <v>191</v>
      </c>
      <c r="J204" s="37"/>
      <c r="K204" s="37"/>
      <c r="L204" s="37"/>
      <c r="M204" s="37"/>
      <c r="N204" s="37"/>
      <c r="O204" s="37"/>
    </row>
    <row r="205" spans="1:15" s="38" customFormat="1">
      <c r="A205" s="39">
        <v>50</v>
      </c>
      <c r="B205" s="73" t="s">
        <v>1633</v>
      </c>
      <c r="C205" s="40" t="s">
        <v>1097</v>
      </c>
      <c r="D205" s="40" t="s">
        <v>1634</v>
      </c>
      <c r="E205" s="41">
        <v>165000</v>
      </c>
      <c r="F205" s="41">
        <v>41250</v>
      </c>
      <c r="G205" s="41">
        <v>123750</v>
      </c>
      <c r="H205" s="42"/>
      <c r="I205" s="74" t="s">
        <v>191</v>
      </c>
      <c r="J205" s="37"/>
      <c r="K205" s="37"/>
      <c r="L205" s="37"/>
      <c r="M205" s="37"/>
      <c r="N205" s="37"/>
      <c r="O205" s="37"/>
    </row>
    <row r="206" spans="1:15" s="38" customFormat="1">
      <c r="A206" s="39">
        <v>50</v>
      </c>
      <c r="B206" s="73" t="s">
        <v>1635</v>
      </c>
      <c r="C206" s="40" t="s">
        <v>811</v>
      </c>
      <c r="D206" s="40" t="s">
        <v>1636</v>
      </c>
      <c r="E206" s="41">
        <v>2826761.84</v>
      </c>
      <c r="F206" s="41">
        <v>568000</v>
      </c>
      <c r="G206" s="41">
        <v>2258761.84</v>
      </c>
      <c r="H206" s="42"/>
      <c r="I206" s="74" t="s">
        <v>191</v>
      </c>
      <c r="J206" s="37"/>
      <c r="K206" s="37"/>
      <c r="L206" s="37"/>
      <c r="M206" s="37"/>
      <c r="N206" s="37"/>
      <c r="O206" s="37"/>
    </row>
    <row r="207" spans="1:15" s="38" customFormat="1">
      <c r="A207" s="39">
        <v>50</v>
      </c>
      <c r="B207" s="73" t="s">
        <v>1637</v>
      </c>
      <c r="C207" s="40" t="s">
        <v>1638</v>
      </c>
      <c r="D207" s="40" t="s">
        <v>1639</v>
      </c>
      <c r="E207" s="41">
        <v>1696000</v>
      </c>
      <c r="F207" s="41">
        <v>350000</v>
      </c>
      <c r="G207" s="41">
        <v>1346000</v>
      </c>
      <c r="H207" s="42"/>
      <c r="I207" s="74" t="s">
        <v>191</v>
      </c>
      <c r="J207" s="37"/>
      <c r="K207" s="37"/>
      <c r="L207" s="37"/>
      <c r="M207" s="37"/>
      <c r="N207" s="37"/>
      <c r="O207" s="37"/>
    </row>
    <row r="208" spans="1:15" s="38" customFormat="1">
      <c r="A208" s="39">
        <v>50</v>
      </c>
      <c r="B208" s="73" t="s">
        <v>1640</v>
      </c>
      <c r="C208" s="40" t="s">
        <v>829</v>
      </c>
      <c r="D208" s="40" t="s">
        <v>1641</v>
      </c>
      <c r="E208" s="41">
        <v>2303370.2999999998</v>
      </c>
      <c r="F208" s="41">
        <v>483707.76</v>
      </c>
      <c r="G208" s="41">
        <v>1819662.54</v>
      </c>
      <c r="H208" s="42"/>
      <c r="I208" s="74" t="s">
        <v>191</v>
      </c>
      <c r="J208" s="37"/>
      <c r="K208" s="37"/>
      <c r="L208" s="37"/>
      <c r="M208" s="37"/>
      <c r="N208" s="37"/>
      <c r="O208" s="37"/>
    </row>
    <row r="209" spans="1:15" s="38" customFormat="1">
      <c r="A209" s="39">
        <v>50</v>
      </c>
      <c r="B209" s="73" t="s">
        <v>1642</v>
      </c>
      <c r="C209" s="40" t="s">
        <v>613</v>
      </c>
      <c r="D209" s="40" t="s">
        <v>1643</v>
      </c>
      <c r="E209" s="41">
        <v>8000000</v>
      </c>
      <c r="F209" s="41">
        <v>3000000</v>
      </c>
      <c r="G209" s="41">
        <v>5000000</v>
      </c>
      <c r="H209" s="42"/>
      <c r="I209" s="74" t="s">
        <v>191</v>
      </c>
      <c r="J209" s="37"/>
      <c r="K209" s="37"/>
      <c r="L209" s="37"/>
      <c r="M209" s="37"/>
      <c r="N209" s="37"/>
      <c r="O209" s="37"/>
    </row>
    <row r="210" spans="1:15" s="38" customFormat="1">
      <c r="A210" s="39">
        <v>48</v>
      </c>
      <c r="B210" s="73" t="s">
        <v>1644</v>
      </c>
      <c r="C210" s="40" t="s">
        <v>1645</v>
      </c>
      <c r="D210" s="40" t="s">
        <v>1646</v>
      </c>
      <c r="E210" s="41">
        <v>152000</v>
      </c>
      <c r="F210" s="41">
        <v>15200</v>
      </c>
      <c r="G210" s="41">
        <v>136800</v>
      </c>
      <c r="H210" s="42"/>
      <c r="I210" s="74" t="s">
        <v>191</v>
      </c>
      <c r="J210" s="37"/>
      <c r="K210" s="37"/>
      <c r="L210" s="37"/>
      <c r="M210" s="37"/>
      <c r="N210" s="37"/>
      <c r="O210" s="37"/>
    </row>
    <row r="211" spans="1:15" s="38" customFormat="1">
      <c r="A211" s="39">
        <v>47</v>
      </c>
      <c r="B211" s="73" t="s">
        <v>1647</v>
      </c>
      <c r="C211" s="40" t="s">
        <v>1648</v>
      </c>
      <c r="D211" s="40" t="s">
        <v>1649</v>
      </c>
      <c r="E211" s="41">
        <v>13380000</v>
      </c>
      <c r="F211" s="41">
        <v>140000</v>
      </c>
      <c r="G211" s="41">
        <v>13240000</v>
      </c>
      <c r="H211" s="42"/>
      <c r="I211" s="74" t="s">
        <v>191</v>
      </c>
      <c r="J211" s="37"/>
      <c r="K211" s="37"/>
      <c r="L211" s="37"/>
      <c r="M211" s="37"/>
      <c r="N211" s="37"/>
      <c r="O211" s="37"/>
    </row>
    <row r="212" spans="1:15" s="38" customFormat="1">
      <c r="A212" s="39">
        <v>47</v>
      </c>
      <c r="B212" s="73" t="s">
        <v>1650</v>
      </c>
      <c r="C212" s="40" t="s">
        <v>775</v>
      </c>
      <c r="D212" s="40" t="s">
        <v>1651</v>
      </c>
      <c r="E212" s="41">
        <v>3939410</v>
      </c>
      <c r="F212" s="41">
        <v>50001</v>
      </c>
      <c r="G212" s="41">
        <v>3889409</v>
      </c>
      <c r="H212" s="42"/>
      <c r="I212" s="74" t="s">
        <v>191</v>
      </c>
      <c r="J212" s="37"/>
      <c r="K212" s="37"/>
      <c r="L212" s="37"/>
      <c r="M212" s="37"/>
      <c r="N212" s="37"/>
      <c r="O212" s="37"/>
    </row>
    <row r="213" spans="1:15" s="38" customFormat="1">
      <c r="A213" s="39">
        <v>47</v>
      </c>
      <c r="B213" s="73" t="s">
        <v>1652</v>
      </c>
      <c r="C213" s="40" t="s">
        <v>1653</v>
      </c>
      <c r="D213" s="40" t="s">
        <v>1654</v>
      </c>
      <c r="E213" s="41">
        <v>1076900</v>
      </c>
      <c r="F213" s="41">
        <v>80000</v>
      </c>
      <c r="G213" s="41">
        <v>996900</v>
      </c>
      <c r="H213" s="42"/>
      <c r="I213" s="74" t="s">
        <v>191</v>
      </c>
      <c r="J213" s="37"/>
      <c r="K213" s="37"/>
      <c r="L213" s="37"/>
      <c r="M213" s="37"/>
      <c r="N213" s="37"/>
      <c r="O213" s="37"/>
    </row>
    <row r="214" spans="1:15" s="38" customFormat="1">
      <c r="A214" s="39">
        <v>47</v>
      </c>
      <c r="B214" s="73" t="s">
        <v>1655</v>
      </c>
      <c r="C214" s="40" t="s">
        <v>712</v>
      </c>
      <c r="D214" s="40" t="s">
        <v>1656</v>
      </c>
      <c r="E214" s="41">
        <v>5027131</v>
      </c>
      <c r="F214" s="41">
        <v>50744</v>
      </c>
      <c r="G214" s="41">
        <v>4976357</v>
      </c>
      <c r="H214" s="42"/>
      <c r="I214" s="74" t="s">
        <v>191</v>
      </c>
      <c r="J214" s="37"/>
      <c r="K214" s="37"/>
      <c r="L214" s="37"/>
      <c r="M214" s="37"/>
      <c r="N214" s="37"/>
      <c r="O214" s="37"/>
    </row>
    <row r="215" spans="1:15" s="38" customFormat="1">
      <c r="A215" s="39">
        <v>47</v>
      </c>
      <c r="B215" s="73" t="s">
        <v>1657</v>
      </c>
      <c r="C215" s="40" t="s">
        <v>1658</v>
      </c>
      <c r="D215" s="40" t="s">
        <v>1659</v>
      </c>
      <c r="E215" s="41">
        <v>4821675</v>
      </c>
      <c r="F215" s="41">
        <v>59258.91</v>
      </c>
      <c r="G215" s="41">
        <v>4762416.09</v>
      </c>
      <c r="H215" s="42"/>
      <c r="I215" s="74" t="s">
        <v>191</v>
      </c>
      <c r="J215" s="37"/>
      <c r="K215" s="37"/>
      <c r="L215" s="37"/>
      <c r="M215" s="37"/>
      <c r="N215" s="37"/>
      <c r="O215" s="37"/>
    </row>
    <row r="216" spans="1:15" s="38" customFormat="1">
      <c r="A216" s="39">
        <v>47</v>
      </c>
      <c r="B216" s="73" t="s">
        <v>1660</v>
      </c>
      <c r="C216" s="40" t="s">
        <v>1661</v>
      </c>
      <c r="D216" s="40" t="s">
        <v>1662</v>
      </c>
      <c r="E216" s="41">
        <v>1622500</v>
      </c>
      <c r="F216" s="41">
        <v>16500</v>
      </c>
      <c r="G216" s="41">
        <v>1606000</v>
      </c>
      <c r="H216" s="42"/>
      <c r="I216" s="74" t="s">
        <v>191</v>
      </c>
      <c r="J216" s="37"/>
      <c r="K216" s="37"/>
      <c r="L216" s="37"/>
      <c r="M216" s="37"/>
      <c r="N216" s="37"/>
      <c r="O216" s="37"/>
    </row>
    <row r="217" spans="1:15" s="38" customFormat="1">
      <c r="A217" s="39">
        <v>45</v>
      </c>
      <c r="B217" s="73" t="s">
        <v>1663</v>
      </c>
      <c r="C217" s="40" t="s">
        <v>975</v>
      </c>
      <c r="D217" s="40" t="s">
        <v>1664</v>
      </c>
      <c r="E217" s="41">
        <v>600000</v>
      </c>
      <c r="F217" s="41">
        <v>126000</v>
      </c>
      <c r="G217" s="41">
        <v>474000</v>
      </c>
      <c r="H217" s="42"/>
      <c r="I217" s="74" t="s">
        <v>191</v>
      </c>
      <c r="J217" s="37"/>
      <c r="K217" s="37"/>
      <c r="L217" s="37"/>
      <c r="M217" s="37"/>
      <c r="N217" s="37"/>
      <c r="O217" s="37"/>
    </row>
    <row r="218" spans="1:15" s="38" customFormat="1">
      <c r="A218" s="39">
        <v>45</v>
      </c>
      <c r="B218" s="73" t="s">
        <v>1665</v>
      </c>
      <c r="C218" s="40" t="s">
        <v>1666</v>
      </c>
      <c r="D218" s="40" t="s">
        <v>1667</v>
      </c>
      <c r="E218" s="41">
        <v>3940000</v>
      </c>
      <c r="F218" s="41">
        <v>800000</v>
      </c>
      <c r="G218" s="41">
        <v>3140000</v>
      </c>
      <c r="H218" s="42"/>
      <c r="I218" s="74" t="s">
        <v>191</v>
      </c>
      <c r="J218" s="37"/>
      <c r="K218" s="37"/>
      <c r="L218" s="37"/>
      <c r="M218" s="37"/>
      <c r="N218" s="37"/>
      <c r="O218" s="37"/>
    </row>
    <row r="219" spans="1:15" s="38" customFormat="1">
      <c r="A219" s="39">
        <v>45</v>
      </c>
      <c r="B219" s="73" t="s">
        <v>1668</v>
      </c>
      <c r="C219" s="40" t="s">
        <v>502</v>
      </c>
      <c r="D219" s="40" t="s">
        <v>1669</v>
      </c>
      <c r="E219" s="41">
        <v>3210965</v>
      </c>
      <c r="F219" s="41">
        <v>1</v>
      </c>
      <c r="G219" s="41">
        <v>3210964</v>
      </c>
      <c r="H219" s="42"/>
      <c r="I219" s="74" t="s">
        <v>191</v>
      </c>
      <c r="J219" s="37"/>
      <c r="K219" s="37"/>
      <c r="L219" s="37"/>
      <c r="M219" s="37"/>
      <c r="N219" s="37"/>
      <c r="O219" s="37"/>
    </row>
    <row r="220" spans="1:15" s="38" customFormat="1">
      <c r="A220" s="39">
        <v>45</v>
      </c>
      <c r="B220" s="73" t="s">
        <v>1670</v>
      </c>
      <c r="C220" s="40" t="s">
        <v>640</v>
      </c>
      <c r="D220" s="40" t="s">
        <v>1671</v>
      </c>
      <c r="E220" s="41">
        <v>3428938</v>
      </c>
      <c r="F220" s="41">
        <v>1</v>
      </c>
      <c r="G220" s="41">
        <v>3428937</v>
      </c>
      <c r="H220" s="42"/>
      <c r="I220" s="74" t="s">
        <v>191</v>
      </c>
      <c r="J220" s="37"/>
      <c r="K220" s="37"/>
      <c r="L220" s="37"/>
      <c r="M220" s="37"/>
      <c r="N220" s="37"/>
      <c r="O220" s="37"/>
    </row>
    <row r="221" spans="1:15" s="38" customFormat="1" ht="14.25" customHeight="1">
      <c r="A221" s="39">
        <v>45</v>
      </c>
      <c r="B221" s="73" t="s">
        <v>1672</v>
      </c>
      <c r="C221" s="40" t="s">
        <v>646</v>
      </c>
      <c r="D221" s="40" t="s">
        <v>1673</v>
      </c>
      <c r="E221" s="41">
        <v>1053515</v>
      </c>
      <c r="F221" s="41">
        <v>210756</v>
      </c>
      <c r="G221" s="41">
        <v>909614</v>
      </c>
      <c r="H221" s="42"/>
      <c r="I221" s="74" t="s">
        <v>191</v>
      </c>
      <c r="J221" s="37"/>
      <c r="K221" s="37"/>
      <c r="L221" s="37"/>
      <c r="M221" s="37"/>
      <c r="N221" s="37"/>
      <c r="O221" s="37"/>
    </row>
    <row r="222" spans="1:15" s="38" customFormat="1">
      <c r="A222" s="39">
        <v>45</v>
      </c>
      <c r="B222" s="73" t="s">
        <v>1674</v>
      </c>
      <c r="C222" s="40" t="s">
        <v>1675</v>
      </c>
      <c r="D222" s="40" t="s">
        <v>1676</v>
      </c>
      <c r="E222" s="41">
        <v>1220400</v>
      </c>
      <c r="F222" s="41">
        <v>250</v>
      </c>
      <c r="G222" s="41">
        <v>1220150</v>
      </c>
      <c r="H222" s="42"/>
      <c r="I222" s="74" t="s">
        <v>191</v>
      </c>
      <c r="J222" s="37"/>
      <c r="K222" s="37"/>
      <c r="L222" s="37"/>
      <c r="M222" s="37"/>
      <c r="N222" s="37"/>
      <c r="O222" s="37"/>
    </row>
    <row r="223" spans="1:15" s="38" customFormat="1">
      <c r="A223" s="39">
        <v>45</v>
      </c>
      <c r="B223" s="73" t="s">
        <v>1677</v>
      </c>
      <c r="C223" s="40" t="s">
        <v>652</v>
      </c>
      <c r="D223" s="40" t="s">
        <v>1678</v>
      </c>
      <c r="E223" s="41">
        <v>4020000</v>
      </c>
      <c r="F223" s="41">
        <v>804000</v>
      </c>
      <c r="G223" s="41">
        <v>3216000</v>
      </c>
      <c r="H223" s="42"/>
      <c r="I223" s="74" t="s">
        <v>191</v>
      </c>
      <c r="J223" s="37"/>
      <c r="K223" s="37"/>
      <c r="L223" s="37"/>
      <c r="M223" s="37"/>
      <c r="N223" s="37"/>
      <c r="O223" s="37"/>
    </row>
    <row r="224" spans="1:15" s="38" customFormat="1">
      <c r="A224" s="39">
        <v>45</v>
      </c>
      <c r="B224" s="73" t="s">
        <v>1679</v>
      </c>
      <c r="C224" s="40" t="s">
        <v>1680</v>
      </c>
      <c r="D224" s="40" t="s">
        <v>1681</v>
      </c>
      <c r="E224" s="41">
        <v>2356000</v>
      </c>
      <c r="F224" s="41">
        <v>494760</v>
      </c>
      <c r="G224" s="41">
        <v>1861240</v>
      </c>
      <c r="H224" s="42"/>
      <c r="I224" s="74" t="s">
        <v>191</v>
      </c>
      <c r="J224" s="37"/>
      <c r="K224" s="37"/>
      <c r="L224" s="37"/>
      <c r="M224" s="37"/>
      <c r="N224" s="37"/>
      <c r="O224" s="37"/>
    </row>
    <row r="225" spans="1:15" s="38" customFormat="1">
      <c r="A225" s="39">
        <v>45</v>
      </c>
      <c r="B225" s="73" t="s">
        <v>1682</v>
      </c>
      <c r="C225" s="40" t="s">
        <v>865</v>
      </c>
      <c r="D225" s="40" t="s">
        <v>1683</v>
      </c>
      <c r="E225" s="41">
        <v>3875000</v>
      </c>
      <c r="F225" s="41">
        <v>814000</v>
      </c>
      <c r="G225" s="41">
        <v>3061000</v>
      </c>
      <c r="H225" s="42"/>
      <c r="I225" s="74" t="s">
        <v>191</v>
      </c>
      <c r="J225" s="37"/>
      <c r="K225" s="37"/>
      <c r="L225" s="37"/>
      <c r="M225" s="37"/>
      <c r="N225" s="37"/>
      <c r="O225" s="37"/>
    </row>
    <row r="226" spans="1:15" s="38" customFormat="1">
      <c r="A226" s="39">
        <v>45</v>
      </c>
      <c r="B226" s="73" t="s">
        <v>1684</v>
      </c>
      <c r="C226" s="40" t="s">
        <v>733</v>
      </c>
      <c r="D226" s="40" t="s">
        <v>1685</v>
      </c>
      <c r="E226" s="41">
        <v>395000</v>
      </c>
      <c r="F226" s="41">
        <v>82950</v>
      </c>
      <c r="G226" s="41">
        <v>312050</v>
      </c>
      <c r="H226" s="42"/>
      <c r="I226" s="74" t="s">
        <v>191</v>
      </c>
      <c r="J226" s="37"/>
      <c r="K226" s="37"/>
      <c r="L226" s="37"/>
      <c r="M226" s="37"/>
      <c r="N226" s="37"/>
      <c r="O226" s="37"/>
    </row>
    <row r="227" spans="1:15" s="38" customFormat="1">
      <c r="A227" s="39">
        <v>43</v>
      </c>
      <c r="B227" s="73" t="s">
        <v>1686</v>
      </c>
      <c r="C227" s="40" t="s">
        <v>850</v>
      </c>
      <c r="D227" s="40" t="s">
        <v>1687</v>
      </c>
      <c r="E227" s="41">
        <v>4934575</v>
      </c>
      <c r="F227" s="41">
        <v>500000</v>
      </c>
      <c r="G227" s="41">
        <v>4434575</v>
      </c>
      <c r="H227" s="42"/>
      <c r="I227" s="74" t="s">
        <v>191</v>
      </c>
      <c r="J227" s="37"/>
      <c r="K227" s="37"/>
      <c r="L227" s="37"/>
      <c r="M227" s="37"/>
      <c r="N227" s="37"/>
      <c r="O227" s="37"/>
    </row>
    <row r="228" spans="1:15" s="38" customFormat="1">
      <c r="A228" s="39">
        <v>43</v>
      </c>
      <c r="B228" s="73" t="s">
        <v>1688</v>
      </c>
      <c r="C228" s="40" t="s">
        <v>1689</v>
      </c>
      <c r="D228" s="40" t="s">
        <v>1690</v>
      </c>
      <c r="E228" s="41">
        <v>3065761</v>
      </c>
      <c r="F228" s="41">
        <v>350000</v>
      </c>
      <c r="G228" s="41">
        <v>2715761</v>
      </c>
      <c r="H228" s="42"/>
      <c r="I228" s="74" t="s">
        <v>191</v>
      </c>
      <c r="J228" s="37"/>
      <c r="K228" s="37"/>
      <c r="L228" s="37"/>
      <c r="M228" s="37"/>
      <c r="N228" s="37"/>
      <c r="O228" s="37"/>
    </row>
    <row r="229" spans="1:15" s="38" customFormat="1">
      <c r="A229" s="39">
        <v>43</v>
      </c>
      <c r="B229" s="73" t="s">
        <v>1691</v>
      </c>
      <c r="C229" s="40" t="s">
        <v>1692</v>
      </c>
      <c r="D229" s="40" t="s">
        <v>1693</v>
      </c>
      <c r="E229" s="41">
        <v>360800</v>
      </c>
      <c r="F229" s="41">
        <v>40000</v>
      </c>
      <c r="G229" s="41">
        <v>320800</v>
      </c>
      <c r="H229" s="42"/>
      <c r="I229" s="74" t="s">
        <v>191</v>
      </c>
      <c r="J229" s="37"/>
      <c r="K229" s="37"/>
      <c r="L229" s="37"/>
      <c r="M229" s="37"/>
      <c r="N229" s="37"/>
      <c r="O229" s="37"/>
    </row>
    <row r="230" spans="1:15" s="38" customFormat="1">
      <c r="A230" s="39">
        <v>42</v>
      </c>
      <c r="B230" s="73" t="s">
        <v>1694</v>
      </c>
      <c r="C230" s="40" t="s">
        <v>1648</v>
      </c>
      <c r="D230" s="40" t="s">
        <v>1695</v>
      </c>
      <c r="E230" s="41">
        <v>524000</v>
      </c>
      <c r="F230" s="41">
        <v>15000</v>
      </c>
      <c r="G230" s="41">
        <v>509000</v>
      </c>
      <c r="H230" s="42"/>
      <c r="I230" s="74" t="s">
        <v>191</v>
      </c>
      <c r="J230" s="37"/>
      <c r="K230" s="37"/>
      <c r="L230" s="37"/>
      <c r="M230" s="37"/>
      <c r="N230" s="37"/>
      <c r="O230" s="37"/>
    </row>
    <row r="231" spans="1:15" s="38" customFormat="1">
      <c r="A231" s="39">
        <v>42</v>
      </c>
      <c r="B231" s="73" t="s">
        <v>1696</v>
      </c>
      <c r="C231" s="40" t="s">
        <v>1697</v>
      </c>
      <c r="D231" s="40" t="s">
        <v>1698</v>
      </c>
      <c r="E231" s="41">
        <v>5000000</v>
      </c>
      <c r="F231" s="41">
        <v>300000</v>
      </c>
      <c r="G231" s="41">
        <v>5000000</v>
      </c>
      <c r="H231" s="42"/>
      <c r="I231" s="74" t="s">
        <v>191</v>
      </c>
      <c r="J231" s="37"/>
      <c r="K231" s="37"/>
      <c r="L231" s="37"/>
      <c r="M231" s="37"/>
      <c r="N231" s="37"/>
      <c r="O231" s="37"/>
    </row>
    <row r="232" spans="1:15" s="38" customFormat="1">
      <c r="A232" s="39">
        <v>42</v>
      </c>
      <c r="B232" s="73" t="s">
        <v>1699</v>
      </c>
      <c r="C232" s="40" t="s">
        <v>691</v>
      </c>
      <c r="D232" s="40" t="s">
        <v>1700</v>
      </c>
      <c r="E232" s="41">
        <v>3464154</v>
      </c>
      <c r="F232" s="41">
        <v>35000</v>
      </c>
      <c r="G232" s="41">
        <v>3429154</v>
      </c>
      <c r="H232" s="42"/>
      <c r="I232" s="74" t="s">
        <v>191</v>
      </c>
      <c r="J232" s="37"/>
      <c r="K232" s="37"/>
      <c r="L232" s="37"/>
      <c r="M232" s="37"/>
      <c r="N232" s="37"/>
      <c r="O232" s="37"/>
    </row>
    <row r="233" spans="1:15" s="38" customFormat="1">
      <c r="A233" s="39">
        <v>42</v>
      </c>
      <c r="B233" s="73" t="s">
        <v>1701</v>
      </c>
      <c r="C233" s="40" t="s">
        <v>1702</v>
      </c>
      <c r="D233" s="40" t="s">
        <v>1703</v>
      </c>
      <c r="E233" s="41">
        <v>780900</v>
      </c>
      <c r="F233" s="41">
        <v>15000</v>
      </c>
      <c r="G233" s="41">
        <v>765900</v>
      </c>
      <c r="H233" s="42"/>
      <c r="I233" s="74" t="s">
        <v>191</v>
      </c>
      <c r="J233" s="37"/>
      <c r="K233" s="37"/>
      <c r="L233" s="37"/>
      <c r="M233" s="37"/>
      <c r="N233" s="37"/>
      <c r="O233" s="37"/>
    </row>
    <row r="234" spans="1:15" s="38" customFormat="1">
      <c r="A234" s="39">
        <v>42</v>
      </c>
      <c r="B234" s="73" t="s">
        <v>1704</v>
      </c>
      <c r="C234" s="40" t="s">
        <v>1705</v>
      </c>
      <c r="D234" s="40" t="s">
        <v>1706</v>
      </c>
      <c r="E234" s="41">
        <v>4031032</v>
      </c>
      <c r="F234" s="41">
        <v>40400</v>
      </c>
      <c r="G234" s="41">
        <v>3990632</v>
      </c>
      <c r="H234" s="42"/>
      <c r="I234" s="74" t="s">
        <v>191</v>
      </c>
      <c r="J234" s="37"/>
      <c r="K234" s="37"/>
      <c r="L234" s="37"/>
      <c r="M234" s="37"/>
      <c r="N234" s="37"/>
      <c r="O234" s="37"/>
    </row>
    <row r="235" spans="1:15" s="38" customFormat="1">
      <c r="A235" s="39">
        <v>42</v>
      </c>
      <c r="B235" s="73" t="s">
        <v>1707</v>
      </c>
      <c r="C235" s="40" t="s">
        <v>1708</v>
      </c>
      <c r="D235" s="40" t="s">
        <v>1709</v>
      </c>
      <c r="E235" s="41">
        <v>4985500</v>
      </c>
      <c r="F235" s="41">
        <v>51000</v>
      </c>
      <c r="G235" s="41">
        <v>4934500</v>
      </c>
      <c r="H235" s="42"/>
      <c r="I235" s="74" t="s">
        <v>191</v>
      </c>
      <c r="J235" s="37"/>
      <c r="K235" s="37"/>
      <c r="L235" s="37"/>
      <c r="M235" s="37"/>
      <c r="N235" s="37"/>
      <c r="O235" s="37"/>
    </row>
    <row r="236" spans="1:15" s="38" customFormat="1">
      <c r="A236" s="39">
        <v>42</v>
      </c>
      <c r="B236" s="73" t="s">
        <v>1710</v>
      </c>
      <c r="C236" s="40" t="s">
        <v>1711</v>
      </c>
      <c r="D236" s="40" t="s">
        <v>1712</v>
      </c>
      <c r="E236" s="41">
        <v>2464930</v>
      </c>
      <c r="F236" s="41">
        <v>44191</v>
      </c>
      <c r="G236" s="41">
        <v>2420749</v>
      </c>
      <c r="H236" s="42"/>
      <c r="I236" s="74" t="s">
        <v>191</v>
      </c>
      <c r="J236" s="37"/>
      <c r="K236" s="37"/>
      <c r="L236" s="37"/>
      <c r="M236" s="37"/>
      <c r="N236" s="37"/>
      <c r="O236" s="37"/>
    </row>
    <row r="237" spans="1:15" s="38" customFormat="1">
      <c r="A237" s="39">
        <v>42</v>
      </c>
      <c r="B237" s="73" t="s">
        <v>1713</v>
      </c>
      <c r="C237" s="40" t="s">
        <v>421</v>
      </c>
      <c r="D237" s="40" t="s">
        <v>1714</v>
      </c>
      <c r="E237" s="41">
        <v>5010000</v>
      </c>
      <c r="F237" s="41">
        <v>50601</v>
      </c>
      <c r="G237" s="41">
        <v>4959399</v>
      </c>
      <c r="H237" s="42"/>
      <c r="I237" s="74" t="s">
        <v>191</v>
      </c>
      <c r="J237" s="37"/>
      <c r="K237" s="37"/>
      <c r="L237" s="37"/>
      <c r="M237" s="37"/>
      <c r="N237" s="37"/>
      <c r="O237" s="37"/>
    </row>
    <row r="238" spans="1:15" s="38" customFormat="1">
      <c r="A238" s="39">
        <v>42</v>
      </c>
      <c r="B238" s="73" t="s">
        <v>1715</v>
      </c>
      <c r="C238" s="40" t="s">
        <v>598</v>
      </c>
      <c r="D238" s="40" t="s">
        <v>1716</v>
      </c>
      <c r="E238" s="41">
        <v>3852742</v>
      </c>
      <c r="F238" s="41">
        <v>42380</v>
      </c>
      <c r="G238" s="41">
        <v>3810362</v>
      </c>
      <c r="H238" s="42"/>
      <c r="I238" s="74" t="s">
        <v>191</v>
      </c>
      <c r="J238" s="37"/>
      <c r="K238" s="37"/>
      <c r="L238" s="37"/>
      <c r="M238" s="37"/>
      <c r="N238" s="37"/>
      <c r="O238" s="37"/>
    </row>
    <row r="239" spans="1:15" s="38" customFormat="1">
      <c r="A239" s="39">
        <v>42</v>
      </c>
      <c r="B239" s="73" t="s">
        <v>1717</v>
      </c>
      <c r="C239" s="40" t="s">
        <v>655</v>
      </c>
      <c r="D239" s="40" t="s">
        <v>1718</v>
      </c>
      <c r="E239" s="41">
        <v>20207264</v>
      </c>
      <c r="F239" s="41">
        <v>370000</v>
      </c>
      <c r="G239" s="41">
        <v>5000000</v>
      </c>
      <c r="H239" s="42"/>
      <c r="I239" s="74" t="s">
        <v>191</v>
      </c>
      <c r="J239" s="37"/>
      <c r="K239" s="37"/>
      <c r="L239" s="37"/>
      <c r="M239" s="37"/>
      <c r="N239" s="37"/>
      <c r="O239" s="37"/>
    </row>
    <row r="240" spans="1:15" s="38" customFormat="1">
      <c r="A240" s="39">
        <v>42</v>
      </c>
      <c r="B240" s="73" t="s">
        <v>1719</v>
      </c>
      <c r="C240" s="40" t="s">
        <v>1720</v>
      </c>
      <c r="D240" s="40" t="s">
        <v>1721</v>
      </c>
      <c r="E240" s="41">
        <v>1256175.98</v>
      </c>
      <c r="F240" s="41">
        <v>74000</v>
      </c>
      <c r="G240" s="41">
        <v>1182175.98</v>
      </c>
      <c r="H240" s="42"/>
      <c r="I240" s="74" t="s">
        <v>191</v>
      </c>
      <c r="J240" s="37"/>
      <c r="K240" s="37"/>
      <c r="L240" s="37"/>
      <c r="M240" s="37"/>
      <c r="N240" s="37"/>
      <c r="O240" s="37"/>
    </row>
    <row r="241" spans="1:15" s="38" customFormat="1">
      <c r="A241" s="39">
        <v>42</v>
      </c>
      <c r="B241" s="73" t="s">
        <v>1722</v>
      </c>
      <c r="C241" s="40" t="s">
        <v>1723</v>
      </c>
      <c r="D241" s="40" t="s">
        <v>1724</v>
      </c>
      <c r="E241" s="41">
        <v>2195000</v>
      </c>
      <c r="F241" s="41">
        <v>23000</v>
      </c>
      <c r="G241" s="41">
        <v>2173000</v>
      </c>
      <c r="H241" s="42"/>
      <c r="I241" s="74" t="s">
        <v>191</v>
      </c>
      <c r="J241" s="37"/>
      <c r="K241" s="37"/>
      <c r="L241" s="37"/>
      <c r="M241" s="37"/>
      <c r="N241" s="37"/>
      <c r="O241" s="37"/>
    </row>
    <row r="242" spans="1:15" s="38" customFormat="1">
      <c r="A242" s="39">
        <v>42</v>
      </c>
      <c r="B242" s="73" t="s">
        <v>1725</v>
      </c>
      <c r="C242" s="40" t="s">
        <v>1726</v>
      </c>
      <c r="D242" s="40" t="s">
        <v>1727</v>
      </c>
      <c r="E242" s="41">
        <v>2369500</v>
      </c>
      <c r="F242" s="41">
        <v>24000</v>
      </c>
      <c r="G242" s="41">
        <v>2345500</v>
      </c>
      <c r="H242" s="42"/>
      <c r="I242" s="74" t="s">
        <v>191</v>
      </c>
      <c r="J242" s="37"/>
      <c r="K242" s="37"/>
      <c r="L242" s="37"/>
      <c r="M242" s="37"/>
      <c r="N242" s="37"/>
      <c r="O242" s="37"/>
    </row>
    <row r="243" spans="1:15" s="38" customFormat="1">
      <c r="A243" s="39">
        <v>40</v>
      </c>
      <c r="B243" s="73" t="s">
        <v>1728</v>
      </c>
      <c r="C243" s="40" t="s">
        <v>1729</v>
      </c>
      <c r="D243" s="40" t="s">
        <v>1730</v>
      </c>
      <c r="E243" s="41">
        <v>9952800</v>
      </c>
      <c r="F243" s="41">
        <v>4952800</v>
      </c>
      <c r="G243" s="41">
        <v>5000000</v>
      </c>
      <c r="H243" s="42"/>
      <c r="I243" s="74" t="s">
        <v>191</v>
      </c>
      <c r="J243" s="37"/>
      <c r="K243" s="37"/>
      <c r="L243" s="37"/>
      <c r="M243" s="37"/>
      <c r="N243" s="37"/>
      <c r="O243" s="37"/>
    </row>
    <row r="244" spans="1:15" s="38" customFormat="1">
      <c r="A244" s="39">
        <v>40</v>
      </c>
      <c r="B244" s="73" t="s">
        <v>1731</v>
      </c>
      <c r="C244" s="40" t="s">
        <v>1732</v>
      </c>
      <c r="D244" s="40" t="s">
        <v>1733</v>
      </c>
      <c r="E244" s="41">
        <v>1886690</v>
      </c>
      <c r="F244" s="41">
        <v>380000</v>
      </c>
      <c r="G244" s="41">
        <v>1506690</v>
      </c>
      <c r="H244" s="42"/>
      <c r="I244" s="74" t="s">
        <v>191</v>
      </c>
      <c r="J244" s="37"/>
      <c r="K244" s="37"/>
      <c r="L244" s="37"/>
      <c r="M244" s="37"/>
      <c r="N244" s="37"/>
      <c r="O244" s="37"/>
    </row>
    <row r="245" spans="1:15" s="38" customFormat="1">
      <c r="A245" s="39">
        <v>40</v>
      </c>
      <c r="B245" s="73" t="s">
        <v>1734</v>
      </c>
      <c r="C245" s="40" t="s">
        <v>724</v>
      </c>
      <c r="D245" s="40" t="s">
        <v>1735</v>
      </c>
      <c r="E245" s="41">
        <v>1039643.75</v>
      </c>
      <c r="F245" s="41">
        <v>218325.19</v>
      </c>
      <c r="G245" s="41">
        <v>821318.56</v>
      </c>
      <c r="H245" s="42"/>
      <c r="I245" s="74" t="s">
        <v>191</v>
      </c>
      <c r="J245" s="37"/>
      <c r="K245" s="37"/>
      <c r="L245" s="37"/>
      <c r="M245" s="37"/>
      <c r="N245" s="37"/>
      <c r="O245" s="37"/>
    </row>
    <row r="246" spans="1:15" s="38" customFormat="1">
      <c r="A246" s="39">
        <v>40</v>
      </c>
      <c r="B246" s="73" t="s">
        <v>1736</v>
      </c>
      <c r="C246" s="40" t="s">
        <v>1737</v>
      </c>
      <c r="D246" s="40" t="s">
        <v>1738</v>
      </c>
      <c r="E246" s="41">
        <v>3140000</v>
      </c>
      <c r="F246" s="41">
        <v>170000</v>
      </c>
      <c r="G246" s="41">
        <v>2970000</v>
      </c>
      <c r="H246" s="42"/>
      <c r="I246" s="74" t="s">
        <v>191</v>
      </c>
      <c r="J246" s="37"/>
      <c r="K246" s="37"/>
      <c r="L246" s="37"/>
      <c r="M246" s="37"/>
      <c r="N246" s="37"/>
      <c r="O246" s="37"/>
    </row>
    <row r="247" spans="1:15" s="38" customFormat="1">
      <c r="A247" s="39">
        <v>40</v>
      </c>
      <c r="B247" s="73" t="s">
        <v>1739</v>
      </c>
      <c r="C247" s="40" t="s">
        <v>1740</v>
      </c>
      <c r="D247" s="40" t="s">
        <v>1741</v>
      </c>
      <c r="E247" s="41">
        <v>1472000</v>
      </c>
      <c r="F247" s="41">
        <v>294500</v>
      </c>
      <c r="G247" s="41">
        <v>1177500</v>
      </c>
      <c r="H247" s="42"/>
      <c r="I247" s="74" t="s">
        <v>191</v>
      </c>
      <c r="J247" s="37"/>
      <c r="K247" s="37"/>
      <c r="L247" s="37"/>
      <c r="M247" s="37"/>
      <c r="N247" s="37"/>
      <c r="O247" s="37"/>
    </row>
    <row r="248" spans="1:15" s="38" customFormat="1">
      <c r="A248" s="39">
        <v>40</v>
      </c>
      <c r="B248" s="73" t="s">
        <v>1742</v>
      </c>
      <c r="C248" s="40" t="s">
        <v>897</v>
      </c>
      <c r="D248" s="40" t="s">
        <v>1743</v>
      </c>
      <c r="E248" s="41">
        <v>2477395</v>
      </c>
      <c r="F248" s="41">
        <v>545027</v>
      </c>
      <c r="G248" s="41">
        <v>1932368</v>
      </c>
      <c r="H248" s="42"/>
      <c r="I248" s="74" t="s">
        <v>191</v>
      </c>
      <c r="J248" s="37"/>
      <c r="K248" s="37"/>
      <c r="L248" s="37"/>
      <c r="M248" s="37"/>
      <c r="N248" s="37"/>
      <c r="O248" s="37"/>
    </row>
    <row r="249" spans="1:15" s="38" customFormat="1">
      <c r="A249" s="39">
        <v>40</v>
      </c>
      <c r="B249" s="73" t="s">
        <v>1744</v>
      </c>
      <c r="C249" s="40" t="s">
        <v>631</v>
      </c>
      <c r="D249" s="40" t="s">
        <v>1745</v>
      </c>
      <c r="E249" s="41">
        <v>509509</v>
      </c>
      <c r="F249" s="41">
        <v>101901.8</v>
      </c>
      <c r="G249" s="41">
        <v>407607.2</v>
      </c>
      <c r="H249" s="42"/>
      <c r="I249" s="74" t="s">
        <v>191</v>
      </c>
      <c r="J249" s="37"/>
      <c r="K249" s="37"/>
      <c r="L249" s="37"/>
      <c r="M249" s="37"/>
      <c r="N249" s="37"/>
      <c r="O249" s="37"/>
    </row>
    <row r="250" spans="1:15" s="38" customFormat="1">
      <c r="A250" s="39">
        <v>40</v>
      </c>
      <c r="B250" s="73" t="s">
        <v>1746</v>
      </c>
      <c r="C250" s="40" t="s">
        <v>930</v>
      </c>
      <c r="D250" s="40" t="s">
        <v>1747</v>
      </c>
      <c r="E250" s="41">
        <v>9936000</v>
      </c>
      <c r="F250" s="41">
        <v>5000000</v>
      </c>
      <c r="G250" s="41">
        <v>4936000</v>
      </c>
      <c r="H250" s="42"/>
      <c r="I250" s="74" t="s">
        <v>191</v>
      </c>
      <c r="J250" s="37"/>
      <c r="K250" s="37"/>
      <c r="L250" s="37"/>
      <c r="M250" s="37"/>
      <c r="N250" s="37"/>
      <c r="O250" s="37"/>
    </row>
    <row r="251" spans="1:15" s="38" customFormat="1">
      <c r="A251" s="39">
        <v>40</v>
      </c>
      <c r="B251" s="73" t="s">
        <v>1748</v>
      </c>
      <c r="C251" s="40" t="s">
        <v>1749</v>
      </c>
      <c r="D251" s="40" t="s">
        <v>1750</v>
      </c>
      <c r="E251" s="41">
        <v>454885</v>
      </c>
      <c r="F251" s="41">
        <v>100000</v>
      </c>
      <c r="G251" s="41">
        <v>354885</v>
      </c>
      <c r="H251" s="42"/>
      <c r="I251" s="74" t="s">
        <v>191</v>
      </c>
      <c r="J251" s="37"/>
      <c r="K251" s="37"/>
      <c r="L251" s="37"/>
      <c r="M251" s="37"/>
      <c r="N251" s="37"/>
      <c r="O251" s="37"/>
    </row>
    <row r="252" spans="1:15" s="38" customFormat="1">
      <c r="A252" s="39">
        <v>40</v>
      </c>
      <c r="B252" s="73" t="s">
        <v>1751</v>
      </c>
      <c r="C252" s="40" t="s">
        <v>739</v>
      </c>
      <c r="D252" s="40" t="s">
        <v>1752</v>
      </c>
      <c r="E252" s="41">
        <v>2853517</v>
      </c>
      <c r="F252" s="41">
        <v>570704</v>
      </c>
      <c r="G252" s="41">
        <v>2282813</v>
      </c>
      <c r="H252" s="42"/>
      <c r="I252" s="74" t="s">
        <v>191</v>
      </c>
      <c r="J252" s="37"/>
      <c r="K252" s="37"/>
      <c r="L252" s="37"/>
      <c r="M252" s="37"/>
      <c r="N252" s="37"/>
      <c r="O252" s="37"/>
    </row>
    <row r="253" spans="1:15" s="38" customFormat="1">
      <c r="A253" s="39">
        <v>40</v>
      </c>
      <c r="B253" s="73" t="s">
        <v>1753</v>
      </c>
      <c r="C253" s="40" t="s">
        <v>562</v>
      </c>
      <c r="D253" s="40" t="s">
        <v>1754</v>
      </c>
      <c r="E253" s="41">
        <v>1681001</v>
      </c>
      <c r="F253" s="41">
        <v>1</v>
      </c>
      <c r="G253" s="41">
        <v>1681000</v>
      </c>
      <c r="H253" s="42"/>
      <c r="I253" s="74" t="s">
        <v>191</v>
      </c>
      <c r="J253" s="37"/>
      <c r="K253" s="37"/>
      <c r="L253" s="37"/>
      <c r="M253" s="37"/>
      <c r="N253" s="37"/>
      <c r="O253" s="37"/>
    </row>
    <row r="254" spans="1:15" s="38" customFormat="1">
      <c r="A254" s="39">
        <v>40</v>
      </c>
      <c r="B254" s="73" t="s">
        <v>1755</v>
      </c>
      <c r="C254" s="40" t="s">
        <v>1756</v>
      </c>
      <c r="D254" s="40" t="s">
        <v>1757</v>
      </c>
      <c r="E254" s="41">
        <v>334500</v>
      </c>
      <c r="F254" s="41">
        <v>167000</v>
      </c>
      <c r="G254" s="41">
        <v>146520.4</v>
      </c>
      <c r="H254" s="42"/>
      <c r="I254" s="74" t="s">
        <v>191</v>
      </c>
      <c r="J254" s="37"/>
      <c r="K254" s="37"/>
      <c r="L254" s="37"/>
      <c r="M254" s="37"/>
      <c r="N254" s="37"/>
      <c r="O254" s="37"/>
    </row>
    <row r="255" spans="1:15" s="38" customFormat="1">
      <c r="A255" s="39">
        <v>40</v>
      </c>
      <c r="B255" s="73" t="s">
        <v>1758</v>
      </c>
      <c r="C255" s="40" t="s">
        <v>1759</v>
      </c>
      <c r="D255" s="40" t="s">
        <v>1760</v>
      </c>
      <c r="E255" s="41">
        <v>9979475</v>
      </c>
      <c r="F255" s="41">
        <v>4979475</v>
      </c>
      <c r="G255" s="41">
        <v>5000000</v>
      </c>
      <c r="H255" s="42"/>
      <c r="I255" s="74" t="s">
        <v>191</v>
      </c>
      <c r="J255" s="37"/>
      <c r="K255" s="37"/>
      <c r="L255" s="37"/>
      <c r="M255" s="37"/>
      <c r="N255" s="37"/>
      <c r="O255" s="37"/>
    </row>
    <row r="256" spans="1:15" s="38" customFormat="1">
      <c r="A256" s="39">
        <v>40</v>
      </c>
      <c r="B256" s="73" t="s">
        <v>1761</v>
      </c>
      <c r="C256" s="40" t="s">
        <v>475</v>
      </c>
      <c r="D256" s="40" t="s">
        <v>1762</v>
      </c>
      <c r="E256" s="41">
        <v>1259000</v>
      </c>
      <c r="F256" s="41">
        <v>2000</v>
      </c>
      <c r="G256" s="41">
        <v>1257000</v>
      </c>
      <c r="H256" s="42"/>
      <c r="I256" s="74" t="s">
        <v>191</v>
      </c>
      <c r="J256" s="37"/>
      <c r="K256" s="37"/>
      <c r="L256" s="37"/>
      <c r="M256" s="37"/>
      <c r="N256" s="37"/>
      <c r="O256" s="37"/>
    </row>
    <row r="257" spans="1:15" s="38" customFormat="1">
      <c r="A257" s="39">
        <v>40</v>
      </c>
      <c r="B257" s="73" t="s">
        <v>1763</v>
      </c>
      <c r="C257" s="40" t="s">
        <v>553</v>
      </c>
      <c r="D257" s="40" t="s">
        <v>1764</v>
      </c>
      <c r="E257" s="41">
        <v>453200</v>
      </c>
      <c r="F257" s="41">
        <v>1000</v>
      </c>
      <c r="G257" s="41">
        <v>452200</v>
      </c>
      <c r="H257" s="42"/>
      <c r="I257" s="74" t="s">
        <v>191</v>
      </c>
      <c r="J257" s="37"/>
      <c r="K257" s="37"/>
      <c r="L257" s="37"/>
      <c r="M257" s="37"/>
      <c r="N257" s="37"/>
      <c r="O257" s="37"/>
    </row>
    <row r="258" spans="1:15" s="38" customFormat="1">
      <c r="A258" s="39">
        <v>40</v>
      </c>
      <c r="B258" s="73" t="s">
        <v>1765</v>
      </c>
      <c r="C258" s="40" t="s">
        <v>924</v>
      </c>
      <c r="D258" s="40" t="s">
        <v>1766</v>
      </c>
      <c r="E258" s="41">
        <v>250000</v>
      </c>
      <c r="F258" s="41">
        <v>52000</v>
      </c>
      <c r="G258" s="41">
        <v>198000</v>
      </c>
      <c r="H258" s="42"/>
      <c r="I258" s="74" t="s">
        <v>191</v>
      </c>
      <c r="J258" s="37"/>
      <c r="K258" s="37"/>
      <c r="L258" s="37"/>
      <c r="M258" s="37"/>
      <c r="N258" s="37"/>
      <c r="O258" s="37"/>
    </row>
    <row r="259" spans="1:15" s="38" customFormat="1">
      <c r="A259" s="39">
        <v>38</v>
      </c>
      <c r="B259" s="73" t="s">
        <v>1767</v>
      </c>
      <c r="C259" s="40" t="s">
        <v>1768</v>
      </c>
      <c r="D259" s="40" t="s">
        <v>1769</v>
      </c>
      <c r="E259" s="41">
        <v>166000</v>
      </c>
      <c r="F259" s="41">
        <v>22000</v>
      </c>
      <c r="G259" s="41">
        <v>144000</v>
      </c>
      <c r="H259" s="42"/>
      <c r="I259" s="74" t="s">
        <v>191</v>
      </c>
      <c r="J259" s="37"/>
      <c r="K259" s="37"/>
      <c r="L259" s="37"/>
      <c r="M259" s="37"/>
      <c r="N259" s="37"/>
      <c r="O259" s="37"/>
    </row>
    <row r="260" spans="1:15" s="38" customFormat="1">
      <c r="A260" s="39">
        <v>37</v>
      </c>
      <c r="B260" s="73" t="s">
        <v>1770</v>
      </c>
      <c r="C260" s="40" t="s">
        <v>1771</v>
      </c>
      <c r="D260" s="40" t="s">
        <v>1772</v>
      </c>
      <c r="E260" s="41">
        <v>3300000</v>
      </c>
      <c r="F260" s="41">
        <v>300000</v>
      </c>
      <c r="G260" s="41">
        <v>3000000</v>
      </c>
      <c r="H260" s="42"/>
      <c r="I260" s="74" t="s">
        <v>191</v>
      </c>
      <c r="J260" s="37"/>
      <c r="K260" s="37"/>
      <c r="L260" s="37"/>
      <c r="M260" s="37"/>
      <c r="N260" s="37"/>
      <c r="O260" s="37"/>
    </row>
    <row r="261" spans="1:15" s="38" customFormat="1">
      <c r="A261" s="39">
        <v>37</v>
      </c>
      <c r="B261" s="73" t="s">
        <v>1773</v>
      </c>
      <c r="C261" s="40" t="s">
        <v>942</v>
      </c>
      <c r="D261" s="40" t="s">
        <v>1774</v>
      </c>
      <c r="E261" s="41">
        <v>5626000</v>
      </c>
      <c r="F261" s="41">
        <v>126000</v>
      </c>
      <c r="G261" s="41">
        <v>5000000</v>
      </c>
      <c r="H261" s="42"/>
      <c r="I261" s="74" t="s">
        <v>191</v>
      </c>
      <c r="J261" s="37"/>
      <c r="K261" s="37"/>
      <c r="L261" s="37"/>
      <c r="M261" s="37"/>
      <c r="N261" s="37"/>
      <c r="O261" s="37"/>
    </row>
    <row r="262" spans="1:15" s="38" customFormat="1">
      <c r="A262" s="39">
        <v>37</v>
      </c>
      <c r="B262" s="73" t="s">
        <v>1775</v>
      </c>
      <c r="C262" s="40" t="s">
        <v>1776</v>
      </c>
      <c r="D262" s="40" t="s">
        <v>1777</v>
      </c>
      <c r="E262" s="41">
        <v>294676</v>
      </c>
      <c r="F262" s="41">
        <v>10000</v>
      </c>
      <c r="G262" s="41">
        <v>284676</v>
      </c>
      <c r="H262" s="42"/>
      <c r="I262" s="74" t="s">
        <v>191</v>
      </c>
      <c r="J262" s="37"/>
      <c r="K262" s="37"/>
      <c r="L262" s="37"/>
      <c r="M262" s="37"/>
      <c r="N262" s="37"/>
      <c r="O262" s="37"/>
    </row>
    <row r="263" spans="1:15" s="38" customFormat="1">
      <c r="A263" s="39">
        <v>35</v>
      </c>
      <c r="B263" s="73" t="s">
        <v>1778</v>
      </c>
      <c r="C263" s="40" t="s">
        <v>894</v>
      </c>
      <c r="D263" s="40" t="s">
        <v>1779</v>
      </c>
      <c r="E263" s="41">
        <v>8309958.3899999997</v>
      </c>
      <c r="F263" s="41">
        <v>3309958.39</v>
      </c>
      <c r="G263" s="41">
        <v>5000000</v>
      </c>
      <c r="H263" s="42"/>
      <c r="I263" s="74" t="s">
        <v>191</v>
      </c>
      <c r="J263" s="37"/>
      <c r="K263" s="37"/>
      <c r="L263" s="37"/>
      <c r="M263" s="37"/>
      <c r="N263" s="37"/>
      <c r="O263" s="37"/>
    </row>
    <row r="264" spans="1:15" s="38" customFormat="1">
      <c r="A264" s="39">
        <v>35</v>
      </c>
      <c r="B264" s="73" t="s">
        <v>1780</v>
      </c>
      <c r="C264" s="40" t="s">
        <v>1781</v>
      </c>
      <c r="D264" s="40" t="s">
        <v>1782</v>
      </c>
      <c r="E264" s="41">
        <v>4012000</v>
      </c>
      <c r="F264" s="41">
        <v>800000</v>
      </c>
      <c r="G264" s="41">
        <v>3200000</v>
      </c>
      <c r="H264" s="42"/>
      <c r="I264" s="74" t="s">
        <v>191</v>
      </c>
      <c r="J264" s="37"/>
      <c r="K264" s="37"/>
      <c r="L264" s="37"/>
      <c r="M264" s="37"/>
      <c r="N264" s="37"/>
      <c r="O264" s="37"/>
    </row>
    <row r="265" spans="1:15" s="38" customFormat="1">
      <c r="A265" s="39">
        <v>35</v>
      </c>
      <c r="B265" s="73" t="s">
        <v>1783</v>
      </c>
      <c r="C265" s="40" t="s">
        <v>805</v>
      </c>
      <c r="D265" s="40" t="s">
        <v>1784</v>
      </c>
      <c r="E265" s="41">
        <v>786115</v>
      </c>
      <c r="F265" s="41">
        <v>165084.15</v>
      </c>
      <c r="G265" s="41">
        <v>621030.85</v>
      </c>
      <c r="H265" s="42"/>
      <c r="I265" s="74" t="s">
        <v>191</v>
      </c>
      <c r="J265" s="37"/>
      <c r="K265" s="37"/>
      <c r="L265" s="37"/>
      <c r="M265" s="37"/>
      <c r="N265" s="37"/>
      <c r="O265" s="37"/>
    </row>
    <row r="266" spans="1:15" s="38" customFormat="1">
      <c r="A266" s="39">
        <v>35</v>
      </c>
      <c r="B266" s="73" t="s">
        <v>1785</v>
      </c>
      <c r="C266" s="40" t="s">
        <v>900</v>
      </c>
      <c r="D266" s="40" t="s">
        <v>1786</v>
      </c>
      <c r="E266" s="41">
        <v>714400</v>
      </c>
      <c r="F266" s="41">
        <v>142880</v>
      </c>
      <c r="G266" s="41">
        <v>571520</v>
      </c>
      <c r="H266" s="42"/>
      <c r="I266" s="74" t="s">
        <v>191</v>
      </c>
      <c r="J266" s="37"/>
      <c r="K266" s="37"/>
      <c r="L266" s="37"/>
      <c r="M266" s="37"/>
      <c r="N266" s="37"/>
      <c r="O266" s="37"/>
    </row>
    <row r="267" spans="1:15" s="38" customFormat="1">
      <c r="A267" s="39">
        <v>35</v>
      </c>
      <c r="B267" s="73" t="s">
        <v>1787</v>
      </c>
      <c r="C267" s="40" t="s">
        <v>1788</v>
      </c>
      <c r="D267" s="40" t="s">
        <v>1789</v>
      </c>
      <c r="E267" s="41">
        <v>3289000</v>
      </c>
      <c r="F267" s="41">
        <v>10000</v>
      </c>
      <c r="G267" s="41">
        <v>3279000</v>
      </c>
      <c r="H267" s="42"/>
      <c r="I267" s="74" t="s">
        <v>191</v>
      </c>
      <c r="J267" s="37"/>
      <c r="K267" s="37"/>
      <c r="L267" s="37"/>
      <c r="M267" s="37"/>
      <c r="N267" s="37"/>
      <c r="O267" s="37"/>
    </row>
    <row r="268" spans="1:15" s="38" customFormat="1">
      <c r="A268" s="39">
        <v>35</v>
      </c>
      <c r="B268" s="73" t="s">
        <v>1790</v>
      </c>
      <c r="C268" s="40" t="s">
        <v>694</v>
      </c>
      <c r="D268" s="40" t="s">
        <v>1791</v>
      </c>
      <c r="E268" s="41">
        <v>5026339</v>
      </c>
      <c r="F268" s="41">
        <v>40000</v>
      </c>
      <c r="G268" s="41">
        <v>4986329</v>
      </c>
      <c r="H268" s="42"/>
      <c r="I268" s="74" t="s">
        <v>191</v>
      </c>
      <c r="J268" s="37"/>
      <c r="K268" s="37"/>
      <c r="L268" s="37"/>
      <c r="M268" s="37"/>
      <c r="N268" s="37"/>
      <c r="O268" s="37"/>
    </row>
    <row r="269" spans="1:15" s="38" customFormat="1">
      <c r="A269" s="39">
        <v>35</v>
      </c>
      <c r="B269" s="73" t="s">
        <v>1792</v>
      </c>
      <c r="C269" s="40" t="s">
        <v>1793</v>
      </c>
      <c r="D269" s="40" t="s">
        <v>1794</v>
      </c>
      <c r="E269" s="41">
        <v>5628000</v>
      </c>
      <c r="F269" s="41">
        <v>2814000</v>
      </c>
      <c r="G269" s="41">
        <v>2814000</v>
      </c>
      <c r="H269" s="42"/>
      <c r="I269" s="74" t="s">
        <v>191</v>
      </c>
      <c r="J269" s="37"/>
      <c r="K269" s="37"/>
      <c r="L269" s="37"/>
      <c r="M269" s="37"/>
      <c r="N269" s="37"/>
      <c r="O269" s="37"/>
    </row>
    <row r="270" spans="1:15" s="38" customFormat="1">
      <c r="A270" s="39">
        <v>35</v>
      </c>
      <c r="B270" s="73" t="s">
        <v>1795</v>
      </c>
      <c r="C270" s="40" t="s">
        <v>826</v>
      </c>
      <c r="D270" s="40" t="s">
        <v>1796</v>
      </c>
      <c r="E270" s="41">
        <v>6250001</v>
      </c>
      <c r="F270" s="41">
        <v>1250001</v>
      </c>
      <c r="G270" s="41">
        <v>5000000</v>
      </c>
      <c r="H270" s="42"/>
      <c r="I270" s="74" t="s">
        <v>191</v>
      </c>
      <c r="J270" s="37"/>
      <c r="K270" s="37"/>
      <c r="L270" s="37"/>
      <c r="M270" s="37"/>
      <c r="N270" s="37"/>
      <c r="O270" s="37"/>
    </row>
    <row r="271" spans="1:15" s="38" customFormat="1">
      <c r="A271" s="39">
        <v>35</v>
      </c>
      <c r="B271" s="73" t="s">
        <v>1797</v>
      </c>
      <c r="C271" s="40" t="s">
        <v>1798</v>
      </c>
      <c r="D271" s="40" t="s">
        <v>1799</v>
      </c>
      <c r="E271" s="41">
        <v>981587</v>
      </c>
      <c r="F271" s="41">
        <v>510587</v>
      </c>
      <c r="G271" s="41">
        <v>471000</v>
      </c>
      <c r="H271" s="42"/>
      <c r="I271" s="74" t="s">
        <v>191</v>
      </c>
      <c r="J271" s="37"/>
      <c r="K271" s="37"/>
      <c r="L271" s="37"/>
      <c r="M271" s="37"/>
      <c r="N271" s="37"/>
      <c r="O271" s="37"/>
    </row>
    <row r="272" spans="1:15" s="38" customFormat="1">
      <c r="A272" s="39">
        <v>35</v>
      </c>
      <c r="B272" s="73" t="s">
        <v>1800</v>
      </c>
      <c r="C272" s="40" t="s">
        <v>1801</v>
      </c>
      <c r="D272" s="40" t="s">
        <v>1802</v>
      </c>
      <c r="E272" s="41">
        <v>24332778</v>
      </c>
      <c r="F272" s="41">
        <v>6109947</v>
      </c>
      <c r="G272" s="41">
        <v>18222534</v>
      </c>
      <c r="H272" s="42"/>
      <c r="I272" s="74" t="s">
        <v>191</v>
      </c>
      <c r="J272" s="37"/>
      <c r="K272" s="37"/>
      <c r="L272" s="37"/>
      <c r="M272" s="37"/>
      <c r="N272" s="37"/>
      <c r="O272" s="37"/>
    </row>
    <row r="273" spans="1:15" s="38" customFormat="1">
      <c r="A273" s="39">
        <v>35</v>
      </c>
      <c r="B273" s="73" t="s">
        <v>1803</v>
      </c>
      <c r="C273" s="40" t="s">
        <v>1804</v>
      </c>
      <c r="D273" s="40" t="s">
        <v>1805</v>
      </c>
      <c r="E273" s="41">
        <v>586000</v>
      </c>
      <c r="F273" s="41">
        <v>144478.47</v>
      </c>
      <c r="G273" s="41">
        <v>441521.53</v>
      </c>
      <c r="H273" s="42"/>
      <c r="I273" s="74" t="s">
        <v>191</v>
      </c>
      <c r="J273" s="37"/>
      <c r="K273" s="37"/>
      <c r="L273" s="37"/>
      <c r="M273" s="37"/>
      <c r="N273" s="37"/>
      <c r="O273" s="37"/>
    </row>
    <row r="274" spans="1:15" s="38" customFormat="1">
      <c r="A274" s="39">
        <v>35</v>
      </c>
      <c r="B274" s="73" t="s">
        <v>1806</v>
      </c>
      <c r="C274" s="40" t="s">
        <v>1807</v>
      </c>
      <c r="D274" s="40" t="s">
        <v>1808</v>
      </c>
      <c r="E274" s="41">
        <v>841819</v>
      </c>
      <c r="F274" s="41">
        <v>168364</v>
      </c>
      <c r="G274" s="41">
        <v>673455</v>
      </c>
      <c r="H274" s="42"/>
      <c r="I274" s="74" t="s">
        <v>191</v>
      </c>
      <c r="J274" s="37"/>
      <c r="K274" s="37"/>
      <c r="L274" s="37"/>
      <c r="M274" s="37"/>
      <c r="N274" s="37"/>
      <c r="O274" s="37"/>
    </row>
    <row r="275" spans="1:15" s="38" customFormat="1">
      <c r="A275" s="39">
        <v>35</v>
      </c>
      <c r="B275" s="73" t="s">
        <v>1809</v>
      </c>
      <c r="C275" s="40" t="s">
        <v>1807</v>
      </c>
      <c r="D275" s="40" t="s">
        <v>1810</v>
      </c>
      <c r="E275" s="41">
        <v>135000</v>
      </c>
      <c r="F275" s="41">
        <v>27000</v>
      </c>
      <c r="G275" s="41">
        <v>108000</v>
      </c>
      <c r="H275" s="42"/>
      <c r="I275" s="74" t="s">
        <v>191</v>
      </c>
      <c r="J275" s="37"/>
      <c r="K275" s="37"/>
      <c r="L275" s="37"/>
      <c r="M275" s="37"/>
      <c r="N275" s="37"/>
      <c r="O275" s="37"/>
    </row>
    <row r="276" spans="1:15" s="38" customFormat="1">
      <c r="A276" s="39">
        <v>35</v>
      </c>
      <c r="B276" s="73" t="s">
        <v>1811</v>
      </c>
      <c r="C276" s="40" t="s">
        <v>1807</v>
      </c>
      <c r="D276" s="40" t="s">
        <v>1812</v>
      </c>
      <c r="E276" s="41">
        <v>31000</v>
      </c>
      <c r="F276" s="41">
        <v>6200</v>
      </c>
      <c r="G276" s="41">
        <v>24800</v>
      </c>
      <c r="H276" s="42"/>
      <c r="I276" s="74" t="s">
        <v>191</v>
      </c>
      <c r="J276" s="37"/>
      <c r="K276" s="37"/>
      <c r="L276" s="37"/>
      <c r="M276" s="37"/>
      <c r="N276" s="37"/>
      <c r="O276" s="37"/>
    </row>
    <row r="277" spans="1:15" s="38" customFormat="1">
      <c r="A277" s="39">
        <v>35</v>
      </c>
      <c r="B277" s="73" t="s">
        <v>1813</v>
      </c>
      <c r="C277" s="40" t="s">
        <v>1814</v>
      </c>
      <c r="D277" s="40" t="s">
        <v>1815</v>
      </c>
      <c r="E277" s="41">
        <v>1455800</v>
      </c>
      <c r="F277" s="41">
        <v>321160</v>
      </c>
      <c r="G277" s="41">
        <v>1134640</v>
      </c>
      <c r="H277" s="42"/>
      <c r="I277" s="74" t="s">
        <v>191</v>
      </c>
      <c r="J277" s="37"/>
      <c r="K277" s="37"/>
      <c r="L277" s="37"/>
      <c r="M277" s="37"/>
      <c r="N277" s="37"/>
      <c r="O277" s="37"/>
    </row>
    <row r="278" spans="1:15" s="38" customFormat="1">
      <c r="A278" s="39">
        <v>33</v>
      </c>
      <c r="B278" s="73" t="s">
        <v>1816</v>
      </c>
      <c r="C278" s="40" t="s">
        <v>769</v>
      </c>
      <c r="D278" s="40" t="s">
        <v>1817</v>
      </c>
      <c r="E278" s="41">
        <v>1319897</v>
      </c>
      <c r="F278" s="41">
        <v>134286</v>
      </c>
      <c r="G278" s="41">
        <v>1185611</v>
      </c>
      <c r="H278" s="42"/>
      <c r="I278" s="74" t="s">
        <v>191</v>
      </c>
      <c r="J278" s="37"/>
      <c r="K278" s="37"/>
      <c r="L278" s="37"/>
      <c r="M278" s="37"/>
      <c r="N278" s="37"/>
      <c r="O278" s="37"/>
    </row>
    <row r="279" spans="1:15" s="38" customFormat="1">
      <c r="A279" s="39">
        <v>33</v>
      </c>
      <c r="B279" s="73" t="s">
        <v>1818</v>
      </c>
      <c r="C279" s="40" t="s">
        <v>715</v>
      </c>
      <c r="D279" s="40" t="s">
        <v>1819</v>
      </c>
      <c r="E279" s="41">
        <v>680900</v>
      </c>
      <c r="F279" s="41">
        <v>113500</v>
      </c>
      <c r="G279" s="41">
        <v>567400</v>
      </c>
      <c r="H279" s="42"/>
      <c r="I279" s="74" t="s">
        <v>191</v>
      </c>
      <c r="J279" s="37"/>
      <c r="K279" s="37"/>
      <c r="L279" s="37"/>
      <c r="M279" s="37"/>
      <c r="N279" s="37"/>
      <c r="O279" s="37"/>
    </row>
    <row r="280" spans="1:15" s="38" customFormat="1">
      <c r="A280" s="39">
        <v>33</v>
      </c>
      <c r="B280" s="73" t="s">
        <v>1820</v>
      </c>
      <c r="C280" s="40" t="s">
        <v>1821</v>
      </c>
      <c r="D280" s="40" t="s">
        <v>1822</v>
      </c>
      <c r="E280" s="41">
        <v>625339.61</v>
      </c>
      <c r="F280" s="41">
        <v>62534</v>
      </c>
      <c r="G280" s="41">
        <v>562805.61</v>
      </c>
      <c r="H280" s="42"/>
      <c r="I280" s="74" t="s">
        <v>191</v>
      </c>
      <c r="J280" s="37"/>
      <c r="K280" s="37"/>
      <c r="L280" s="37"/>
      <c r="M280" s="37"/>
      <c r="N280" s="37"/>
      <c r="O280" s="37"/>
    </row>
    <row r="281" spans="1:15" s="38" customFormat="1">
      <c r="A281" s="39">
        <v>32</v>
      </c>
      <c r="B281" s="73" t="s">
        <v>1823</v>
      </c>
      <c r="C281" s="40" t="s">
        <v>993</v>
      </c>
      <c r="D281" s="40" t="s">
        <v>1824</v>
      </c>
      <c r="E281" s="41">
        <v>10100000</v>
      </c>
      <c r="F281" s="41">
        <v>50001</v>
      </c>
      <c r="G281" s="41">
        <v>5000000</v>
      </c>
      <c r="H281" s="42"/>
      <c r="I281" s="74" t="s">
        <v>191</v>
      </c>
      <c r="J281" s="37"/>
      <c r="K281" s="37"/>
      <c r="L281" s="37"/>
      <c r="M281" s="37"/>
      <c r="N281" s="37"/>
      <c r="O281" s="37"/>
    </row>
    <row r="282" spans="1:15" s="38" customFormat="1">
      <c r="A282" s="39">
        <v>32</v>
      </c>
      <c r="B282" s="73" t="s">
        <v>1825</v>
      </c>
      <c r="C282" s="40" t="s">
        <v>1094</v>
      </c>
      <c r="D282" s="40" t="s">
        <v>1826</v>
      </c>
      <c r="E282" s="41">
        <v>585500</v>
      </c>
      <c r="F282" s="41">
        <v>6440.5</v>
      </c>
      <c r="G282" s="41">
        <v>579059.5</v>
      </c>
      <c r="H282" s="42"/>
      <c r="I282" s="74" t="s">
        <v>191</v>
      </c>
      <c r="J282" s="37"/>
      <c r="K282" s="37"/>
      <c r="L282" s="37"/>
      <c r="M282" s="37"/>
      <c r="N282" s="37"/>
      <c r="O282" s="37"/>
    </row>
    <row r="283" spans="1:15" s="38" customFormat="1">
      <c r="A283" s="39">
        <v>32</v>
      </c>
      <c r="B283" s="73" t="s">
        <v>1827</v>
      </c>
      <c r="C283" s="40" t="s">
        <v>868</v>
      </c>
      <c r="D283" s="40" t="s">
        <v>1828</v>
      </c>
      <c r="E283" s="41">
        <v>4655000</v>
      </c>
      <c r="F283" s="41">
        <v>63100</v>
      </c>
      <c r="G283" s="41">
        <v>4024000</v>
      </c>
      <c r="H283" s="42"/>
      <c r="I283" s="74" t="s">
        <v>191</v>
      </c>
      <c r="J283" s="37"/>
      <c r="K283" s="37"/>
      <c r="L283" s="37"/>
      <c r="M283" s="37"/>
      <c r="N283" s="37"/>
      <c r="O283" s="37"/>
    </row>
    <row r="284" spans="1:15" s="38" customFormat="1">
      <c r="A284" s="39">
        <v>32</v>
      </c>
      <c r="B284" s="73" t="s">
        <v>1829</v>
      </c>
      <c r="C284" s="40" t="s">
        <v>1830</v>
      </c>
      <c r="D284" s="40" t="s">
        <v>1831</v>
      </c>
      <c r="E284" s="41">
        <v>5049000</v>
      </c>
      <c r="F284" s="41">
        <v>50000</v>
      </c>
      <c r="G284" s="41">
        <v>4999000</v>
      </c>
      <c r="H284" s="42"/>
      <c r="I284" s="74" t="s">
        <v>191</v>
      </c>
      <c r="J284" s="37"/>
      <c r="K284" s="37"/>
      <c r="L284" s="37"/>
      <c r="M284" s="37"/>
      <c r="N284" s="37"/>
      <c r="O284" s="37"/>
    </row>
    <row r="285" spans="1:15" s="38" customFormat="1">
      <c r="A285" s="39">
        <v>32</v>
      </c>
      <c r="B285" s="73" t="s">
        <v>1832</v>
      </c>
      <c r="C285" s="40" t="s">
        <v>1833</v>
      </c>
      <c r="D285" s="40" t="s">
        <v>1834</v>
      </c>
      <c r="E285" s="41">
        <v>3630000</v>
      </c>
      <c r="F285" s="41">
        <v>100000</v>
      </c>
      <c r="G285" s="41">
        <v>3530000</v>
      </c>
      <c r="H285" s="42"/>
      <c r="I285" s="74" t="s">
        <v>191</v>
      </c>
      <c r="J285" s="37"/>
      <c r="K285" s="37"/>
      <c r="L285" s="37"/>
      <c r="M285" s="37"/>
      <c r="N285" s="37"/>
      <c r="O285" s="37"/>
    </row>
    <row r="286" spans="1:15" s="38" customFormat="1">
      <c r="A286" s="39">
        <v>30</v>
      </c>
      <c r="B286" s="73" t="s">
        <v>1835</v>
      </c>
      <c r="C286" s="40" t="s">
        <v>886</v>
      </c>
      <c r="D286" s="40" t="s">
        <v>1836</v>
      </c>
      <c r="E286" s="41">
        <v>274800</v>
      </c>
      <c r="F286" s="41">
        <v>57708</v>
      </c>
      <c r="G286" s="41">
        <v>217092</v>
      </c>
      <c r="H286" s="42"/>
      <c r="I286" s="74" t="s">
        <v>191</v>
      </c>
      <c r="J286" s="37"/>
      <c r="K286" s="37"/>
      <c r="L286" s="37"/>
      <c r="M286" s="37"/>
      <c r="N286" s="37"/>
      <c r="O286" s="37"/>
    </row>
    <row r="287" spans="1:15" s="38" customFormat="1">
      <c r="A287" s="39">
        <v>30</v>
      </c>
      <c r="B287" s="73" t="s">
        <v>1837</v>
      </c>
      <c r="C287" s="40" t="s">
        <v>886</v>
      </c>
      <c r="D287" s="40" t="s">
        <v>1838</v>
      </c>
      <c r="E287" s="41">
        <v>4876211</v>
      </c>
      <c r="F287" s="41">
        <v>2500000</v>
      </c>
      <c r="G287" s="41">
        <v>2376211</v>
      </c>
      <c r="H287" s="42"/>
      <c r="I287" s="74" t="s">
        <v>191</v>
      </c>
      <c r="J287" s="37"/>
      <c r="K287" s="37"/>
      <c r="L287" s="37"/>
      <c r="M287" s="37"/>
      <c r="N287" s="37"/>
      <c r="O287" s="37"/>
    </row>
    <row r="288" spans="1:15" s="38" customFormat="1">
      <c r="A288" s="39">
        <v>30</v>
      </c>
      <c r="B288" s="73" t="s">
        <v>1839</v>
      </c>
      <c r="C288" s="40" t="s">
        <v>999</v>
      </c>
      <c r="D288" s="40" t="s">
        <v>1840</v>
      </c>
      <c r="E288" s="41">
        <v>3000000</v>
      </c>
      <c r="F288" s="41">
        <v>600000</v>
      </c>
      <c r="G288" s="41">
        <v>2400000</v>
      </c>
      <c r="H288" s="42"/>
      <c r="I288" s="74" t="s">
        <v>191</v>
      </c>
      <c r="J288" s="37"/>
      <c r="K288" s="37"/>
      <c r="L288" s="37"/>
      <c r="M288" s="37"/>
      <c r="N288" s="37"/>
      <c r="O288" s="37"/>
    </row>
    <row r="289" spans="1:15" s="38" customFormat="1">
      <c r="A289" s="39">
        <v>30</v>
      </c>
      <c r="B289" s="73" t="s">
        <v>1841</v>
      </c>
      <c r="C289" s="40" t="s">
        <v>972</v>
      </c>
      <c r="D289" s="40" t="s">
        <v>1842</v>
      </c>
      <c r="E289" s="41">
        <v>1203830</v>
      </c>
      <c r="F289" s="41">
        <v>252804.24</v>
      </c>
      <c r="G289" s="41">
        <v>951025.46</v>
      </c>
      <c r="H289" s="42"/>
      <c r="I289" s="74" t="s">
        <v>191</v>
      </c>
      <c r="J289" s="37"/>
      <c r="K289" s="37"/>
      <c r="L289" s="37"/>
      <c r="M289" s="37"/>
      <c r="N289" s="37"/>
      <c r="O289" s="37"/>
    </row>
    <row r="290" spans="1:15" s="38" customFormat="1">
      <c r="A290" s="39">
        <v>30</v>
      </c>
      <c r="B290" s="73" t="s">
        <v>1843</v>
      </c>
      <c r="C290" s="40" t="s">
        <v>1844</v>
      </c>
      <c r="D290" s="40" t="s">
        <v>1845</v>
      </c>
      <c r="E290" s="41">
        <v>8289990</v>
      </c>
      <c r="F290" s="41">
        <v>3300000</v>
      </c>
      <c r="G290" s="41">
        <v>4989990</v>
      </c>
      <c r="H290" s="42"/>
      <c r="I290" s="74" t="s">
        <v>191</v>
      </c>
      <c r="J290" s="37"/>
      <c r="K290" s="37"/>
      <c r="L290" s="37"/>
      <c r="M290" s="37"/>
      <c r="N290" s="37"/>
      <c r="O290" s="37"/>
    </row>
    <row r="291" spans="1:15" s="38" customFormat="1">
      <c r="A291" s="39">
        <v>30</v>
      </c>
      <c r="B291" s="73" t="s">
        <v>1846</v>
      </c>
      <c r="C291" s="40" t="s">
        <v>903</v>
      </c>
      <c r="D291" s="40" t="s">
        <v>1847</v>
      </c>
      <c r="E291" s="41">
        <v>6251000</v>
      </c>
      <c r="F291" s="41">
        <v>1251000</v>
      </c>
      <c r="G291" s="41">
        <v>5000000</v>
      </c>
      <c r="H291" s="42"/>
      <c r="I291" s="74" t="s">
        <v>191</v>
      </c>
      <c r="J291" s="37"/>
      <c r="K291" s="37"/>
      <c r="L291" s="37"/>
      <c r="M291" s="37"/>
      <c r="N291" s="37"/>
      <c r="O291" s="37"/>
    </row>
    <row r="292" spans="1:15" s="38" customFormat="1">
      <c r="A292" s="39">
        <v>30</v>
      </c>
      <c r="B292" s="73" t="s">
        <v>1848</v>
      </c>
      <c r="C292" s="40" t="s">
        <v>981</v>
      </c>
      <c r="D292" s="40" t="s">
        <v>1849</v>
      </c>
      <c r="E292" s="41">
        <v>5000000</v>
      </c>
      <c r="F292" s="41">
        <v>1050000</v>
      </c>
      <c r="G292" s="41">
        <v>3950000</v>
      </c>
      <c r="H292" s="42"/>
      <c r="I292" s="74" t="s">
        <v>191</v>
      </c>
      <c r="J292" s="37"/>
      <c r="K292" s="37"/>
      <c r="L292" s="37"/>
      <c r="M292" s="37"/>
      <c r="N292" s="37"/>
      <c r="O292" s="37"/>
    </row>
    <row r="293" spans="1:15" s="38" customFormat="1">
      <c r="A293" s="39">
        <v>30</v>
      </c>
      <c r="B293" s="73" t="s">
        <v>1850</v>
      </c>
      <c r="C293" s="40" t="s">
        <v>1041</v>
      </c>
      <c r="D293" s="40" t="s">
        <v>1851</v>
      </c>
      <c r="E293" s="41">
        <v>4072500</v>
      </c>
      <c r="F293" s="41">
        <v>875000</v>
      </c>
      <c r="G293" s="41">
        <v>3197500</v>
      </c>
      <c r="H293" s="42"/>
      <c r="I293" s="74" t="s">
        <v>191</v>
      </c>
      <c r="J293" s="37"/>
      <c r="K293" s="37"/>
      <c r="L293" s="37"/>
      <c r="M293" s="37"/>
      <c r="N293" s="37"/>
      <c r="O293" s="37"/>
    </row>
    <row r="294" spans="1:15" s="38" customFormat="1">
      <c r="A294" s="39">
        <v>30</v>
      </c>
      <c r="B294" s="73" t="s">
        <v>1852</v>
      </c>
      <c r="C294" s="40" t="s">
        <v>1853</v>
      </c>
      <c r="D294" s="40" t="s">
        <v>1854</v>
      </c>
      <c r="E294" s="41">
        <v>37125000</v>
      </c>
      <c r="F294" s="41">
        <v>5000000</v>
      </c>
      <c r="G294" s="41">
        <v>5000000</v>
      </c>
      <c r="H294" s="42"/>
      <c r="I294" s="74" t="s">
        <v>191</v>
      </c>
      <c r="J294" s="37"/>
      <c r="K294" s="37"/>
      <c r="L294" s="37"/>
      <c r="M294" s="37"/>
      <c r="N294" s="37"/>
      <c r="O294" s="37"/>
    </row>
    <row r="295" spans="1:15" s="38" customFormat="1">
      <c r="A295" s="39">
        <v>30</v>
      </c>
      <c r="B295" s="73" t="s">
        <v>1855</v>
      </c>
      <c r="C295" s="40" t="s">
        <v>1856</v>
      </c>
      <c r="D295" s="40" t="s">
        <v>1857</v>
      </c>
      <c r="E295" s="41">
        <v>4730000</v>
      </c>
      <c r="F295" s="41">
        <v>1000000</v>
      </c>
      <c r="G295" s="41">
        <v>3300000</v>
      </c>
      <c r="H295" s="42"/>
      <c r="I295" s="74" t="s">
        <v>191</v>
      </c>
      <c r="J295" s="37"/>
      <c r="K295" s="37"/>
      <c r="L295" s="37"/>
      <c r="M295" s="37"/>
      <c r="N295" s="37"/>
      <c r="O295" s="37"/>
    </row>
    <row r="296" spans="1:15" s="38" customFormat="1">
      <c r="A296" s="39">
        <v>30</v>
      </c>
      <c r="B296" s="73" t="s">
        <v>1858</v>
      </c>
      <c r="C296" s="40" t="s">
        <v>1859</v>
      </c>
      <c r="D296" s="40" t="s">
        <v>1860</v>
      </c>
      <c r="E296" s="41">
        <v>598084.80000000005</v>
      </c>
      <c r="F296" s="41">
        <v>200000</v>
      </c>
      <c r="G296" s="41">
        <v>398084.8</v>
      </c>
      <c r="H296" s="42"/>
      <c r="I296" s="74" t="s">
        <v>191</v>
      </c>
      <c r="J296" s="37"/>
      <c r="K296" s="37"/>
      <c r="L296" s="37"/>
      <c r="M296" s="37"/>
      <c r="N296" s="37"/>
      <c r="O296" s="37"/>
    </row>
    <row r="297" spans="1:15" s="38" customFormat="1">
      <c r="A297" s="39">
        <v>30</v>
      </c>
      <c r="B297" s="73" t="s">
        <v>1861</v>
      </c>
      <c r="C297" s="40" t="s">
        <v>1807</v>
      </c>
      <c r="D297" s="40" t="s">
        <v>1862</v>
      </c>
      <c r="E297" s="41">
        <v>747000</v>
      </c>
      <c r="F297" s="41">
        <v>149000</v>
      </c>
      <c r="G297" s="41">
        <v>597600</v>
      </c>
      <c r="H297" s="42"/>
      <c r="I297" s="74" t="s">
        <v>191</v>
      </c>
      <c r="J297" s="37"/>
      <c r="K297" s="37"/>
      <c r="L297" s="37"/>
      <c r="M297" s="37"/>
      <c r="N297" s="37"/>
      <c r="O297" s="37"/>
    </row>
    <row r="298" spans="1:15" s="38" customFormat="1">
      <c r="A298" s="39">
        <v>27</v>
      </c>
      <c r="B298" s="73" t="s">
        <v>1863</v>
      </c>
      <c r="C298" s="40" t="s">
        <v>954</v>
      </c>
      <c r="D298" s="40" t="s">
        <v>1864</v>
      </c>
      <c r="E298" s="41">
        <v>4916075</v>
      </c>
      <c r="F298" s="41">
        <v>1</v>
      </c>
      <c r="G298" s="41">
        <v>4916075</v>
      </c>
      <c r="H298" s="42"/>
      <c r="I298" s="74" t="s">
        <v>191</v>
      </c>
      <c r="J298" s="37"/>
      <c r="K298" s="37"/>
      <c r="L298" s="37"/>
      <c r="M298" s="37"/>
      <c r="N298" s="37"/>
      <c r="O298" s="37"/>
    </row>
    <row r="299" spans="1:15" s="38" customFormat="1">
      <c r="A299" s="39">
        <v>27</v>
      </c>
      <c r="B299" s="73" t="s">
        <v>1865</v>
      </c>
      <c r="C299" s="40" t="s">
        <v>1866</v>
      </c>
      <c r="D299" s="40" t="s">
        <v>1867</v>
      </c>
      <c r="E299" s="41">
        <v>629685</v>
      </c>
      <c r="F299" s="41">
        <v>31485</v>
      </c>
      <c r="G299" s="41">
        <v>598200</v>
      </c>
      <c r="H299" s="42"/>
      <c r="I299" s="74" t="s">
        <v>191</v>
      </c>
      <c r="J299" s="37"/>
      <c r="K299" s="37"/>
      <c r="L299" s="37"/>
      <c r="M299" s="37"/>
      <c r="N299" s="37"/>
      <c r="O299" s="37"/>
    </row>
    <row r="300" spans="1:15" s="38" customFormat="1">
      <c r="A300" s="39">
        <v>25</v>
      </c>
      <c r="B300" s="73" t="s">
        <v>1868</v>
      </c>
      <c r="C300" s="40" t="s">
        <v>886</v>
      </c>
      <c r="D300" s="40" t="s">
        <v>1869</v>
      </c>
      <c r="E300" s="41">
        <v>1250000</v>
      </c>
      <c r="F300" s="41">
        <v>262500</v>
      </c>
      <c r="G300" s="41">
        <v>987500</v>
      </c>
      <c r="H300" s="42"/>
      <c r="I300" s="74" t="s">
        <v>191</v>
      </c>
      <c r="J300" s="37"/>
      <c r="K300" s="37"/>
      <c r="L300" s="37"/>
      <c r="M300" s="37"/>
      <c r="N300" s="37"/>
      <c r="O300" s="37"/>
    </row>
    <row r="301" spans="1:15" s="38" customFormat="1">
      <c r="A301" s="39">
        <v>25</v>
      </c>
      <c r="B301" s="73" t="s">
        <v>1870</v>
      </c>
      <c r="C301" s="40" t="s">
        <v>999</v>
      </c>
      <c r="D301" s="40" t="s">
        <v>1871</v>
      </c>
      <c r="E301" s="41">
        <v>850000</v>
      </c>
      <c r="F301" s="41">
        <v>220000</v>
      </c>
      <c r="G301" s="41">
        <v>680000</v>
      </c>
      <c r="H301" s="42"/>
      <c r="I301" s="74" t="s">
        <v>191</v>
      </c>
      <c r="J301" s="37"/>
      <c r="K301" s="37"/>
      <c r="L301" s="37"/>
      <c r="M301" s="37"/>
      <c r="N301" s="37"/>
      <c r="O301" s="37"/>
    </row>
    <row r="302" spans="1:15" s="38" customFormat="1">
      <c r="A302" s="39">
        <v>25</v>
      </c>
      <c r="B302" s="73" t="s">
        <v>1872</v>
      </c>
      <c r="C302" s="40" t="s">
        <v>999</v>
      </c>
      <c r="D302" s="40" t="s">
        <v>1873</v>
      </c>
      <c r="E302" s="41">
        <v>1100000</v>
      </c>
      <c r="F302" s="41">
        <v>220000</v>
      </c>
      <c r="G302" s="41">
        <v>880000</v>
      </c>
      <c r="H302" s="42"/>
      <c r="I302" s="74" t="s">
        <v>191</v>
      </c>
      <c r="J302" s="37"/>
      <c r="K302" s="37"/>
      <c r="L302" s="37"/>
      <c r="M302" s="37"/>
      <c r="N302" s="37"/>
      <c r="O302" s="37"/>
    </row>
    <row r="303" spans="1:15" s="38" customFormat="1">
      <c r="A303" s="39">
        <v>25</v>
      </c>
      <c r="B303" s="73" t="s">
        <v>1874</v>
      </c>
      <c r="C303" s="40" t="s">
        <v>1065</v>
      </c>
      <c r="D303" s="40" t="s">
        <v>1875</v>
      </c>
      <c r="E303" s="41">
        <v>5398448</v>
      </c>
      <c r="F303" s="41">
        <v>1349612</v>
      </c>
      <c r="G303" s="41">
        <v>4048836</v>
      </c>
      <c r="H303" s="42"/>
      <c r="I303" s="74" t="s">
        <v>191</v>
      </c>
      <c r="J303" s="37"/>
      <c r="K303" s="37"/>
      <c r="L303" s="37"/>
      <c r="M303" s="37"/>
      <c r="N303" s="37"/>
      <c r="O303" s="37"/>
    </row>
    <row r="304" spans="1:15" s="38" customFormat="1">
      <c r="A304" s="39">
        <v>25</v>
      </c>
      <c r="B304" s="73" t="s">
        <v>1876</v>
      </c>
      <c r="C304" s="40" t="s">
        <v>978</v>
      </c>
      <c r="D304" s="40" t="s">
        <v>1877</v>
      </c>
      <c r="E304" s="41">
        <v>625726.5</v>
      </c>
      <c r="F304" s="41">
        <v>131500</v>
      </c>
      <c r="G304" s="41">
        <v>494226.5</v>
      </c>
      <c r="H304" s="42"/>
      <c r="I304" s="74" t="s">
        <v>191</v>
      </c>
      <c r="J304" s="37"/>
      <c r="K304" s="37"/>
      <c r="L304" s="37"/>
      <c r="M304" s="37"/>
      <c r="N304" s="37"/>
      <c r="O304" s="37"/>
    </row>
    <row r="305" spans="1:15" s="38" customFormat="1">
      <c r="A305" s="39">
        <v>25</v>
      </c>
      <c r="B305" s="73" t="s">
        <v>1878</v>
      </c>
      <c r="C305" s="40" t="s">
        <v>1023</v>
      </c>
      <c r="D305" s="40" t="s">
        <v>1879</v>
      </c>
      <c r="E305" s="41">
        <v>4031410</v>
      </c>
      <c r="F305" s="41">
        <v>2418846</v>
      </c>
      <c r="G305" s="41">
        <v>1612564</v>
      </c>
      <c r="H305" s="42"/>
      <c r="I305" s="74" t="s">
        <v>191</v>
      </c>
      <c r="J305" s="37"/>
      <c r="K305" s="37"/>
      <c r="L305" s="37"/>
      <c r="M305" s="37"/>
      <c r="N305" s="37"/>
      <c r="O305" s="37"/>
    </row>
    <row r="306" spans="1:15" s="38" customFormat="1">
      <c r="A306" s="39">
        <v>25</v>
      </c>
      <c r="B306" s="73" t="s">
        <v>1880</v>
      </c>
      <c r="C306" s="40" t="s">
        <v>1029</v>
      </c>
      <c r="D306" s="40" t="s">
        <v>1881</v>
      </c>
      <c r="E306" s="41">
        <v>8200000</v>
      </c>
      <c r="F306" s="41">
        <v>3200000</v>
      </c>
      <c r="G306" s="41">
        <v>5000000</v>
      </c>
      <c r="H306" s="42"/>
      <c r="I306" s="74" t="s">
        <v>191</v>
      </c>
      <c r="J306" s="37"/>
      <c r="K306" s="37"/>
      <c r="L306" s="37"/>
      <c r="M306" s="37"/>
      <c r="N306" s="37"/>
      <c r="O306" s="37"/>
    </row>
    <row r="307" spans="1:15" s="38" customFormat="1">
      <c r="A307" s="39">
        <v>25</v>
      </c>
      <c r="B307" s="73" t="s">
        <v>1882</v>
      </c>
      <c r="C307" s="40" t="s">
        <v>1109</v>
      </c>
      <c r="D307" s="40" t="s">
        <v>1883</v>
      </c>
      <c r="E307" s="41">
        <v>745400</v>
      </c>
      <c r="F307" s="41">
        <v>372700</v>
      </c>
      <c r="G307" s="41">
        <v>372700</v>
      </c>
      <c r="H307" s="42"/>
      <c r="I307" s="74" t="s">
        <v>191</v>
      </c>
      <c r="J307" s="37"/>
      <c r="K307" s="37"/>
      <c r="L307" s="37"/>
      <c r="M307" s="37"/>
      <c r="N307" s="37"/>
      <c r="O307" s="37"/>
    </row>
    <row r="308" spans="1:15" s="38" customFormat="1">
      <c r="A308" s="39">
        <v>25</v>
      </c>
      <c r="B308" s="73" t="s">
        <v>1884</v>
      </c>
      <c r="C308" s="40" t="s">
        <v>912</v>
      </c>
      <c r="D308" s="40" t="s">
        <v>1885</v>
      </c>
      <c r="E308" s="41">
        <v>4400000</v>
      </c>
      <c r="F308" s="41">
        <v>1100000</v>
      </c>
      <c r="G308" s="41">
        <v>3300000</v>
      </c>
      <c r="H308" s="42"/>
      <c r="I308" s="74" t="s">
        <v>191</v>
      </c>
      <c r="J308" s="37"/>
      <c r="K308" s="37"/>
      <c r="L308" s="37"/>
      <c r="M308" s="37"/>
      <c r="N308" s="37"/>
      <c r="O308" s="37"/>
    </row>
    <row r="309" spans="1:15" s="38" customFormat="1">
      <c r="A309" s="39">
        <v>20</v>
      </c>
      <c r="B309" s="73" t="s">
        <v>1886</v>
      </c>
      <c r="C309" s="40" t="s">
        <v>999</v>
      </c>
      <c r="D309" s="40" t="s">
        <v>1887</v>
      </c>
      <c r="E309" s="41">
        <v>1400000</v>
      </c>
      <c r="F309" s="41">
        <v>280000</v>
      </c>
      <c r="G309" s="41">
        <v>1120000</v>
      </c>
      <c r="H309" s="42"/>
      <c r="I309" s="74" t="s">
        <v>191</v>
      </c>
      <c r="J309" s="37"/>
      <c r="K309" s="37"/>
      <c r="L309" s="37"/>
      <c r="M309" s="37"/>
      <c r="N309" s="37"/>
      <c r="O309" s="37"/>
    </row>
    <row r="310" spans="1:15" s="38" customFormat="1">
      <c r="A310" s="39">
        <v>20</v>
      </c>
      <c r="B310" s="73" t="s">
        <v>1888</v>
      </c>
      <c r="C310" s="40" t="s">
        <v>1889</v>
      </c>
      <c r="D310" s="40" t="s">
        <v>1890</v>
      </c>
      <c r="E310" s="41">
        <v>1422624</v>
      </c>
      <c r="F310" s="41">
        <v>10000</v>
      </c>
      <c r="G310" s="41">
        <v>1412624</v>
      </c>
      <c r="H310" s="42"/>
      <c r="I310" s="74" t="s">
        <v>191</v>
      </c>
      <c r="J310" s="37"/>
      <c r="K310" s="37"/>
      <c r="L310" s="37"/>
      <c r="M310" s="37"/>
      <c r="N310" s="37"/>
      <c r="O310" s="37"/>
    </row>
    <row r="311" spans="1:15">
      <c r="A311" s="39">
        <v>20</v>
      </c>
      <c r="B311" s="73" t="s">
        <v>1891</v>
      </c>
      <c r="C311" s="40" t="s">
        <v>1059</v>
      </c>
      <c r="D311" s="40" t="s">
        <v>1892</v>
      </c>
      <c r="E311" s="41">
        <v>8108300</v>
      </c>
      <c r="F311" s="41">
        <v>2498300</v>
      </c>
      <c r="G311" s="41">
        <v>5000000</v>
      </c>
      <c r="H311" s="42"/>
      <c r="I311" s="74" t="s">
        <v>191</v>
      </c>
      <c r="J311" s="3"/>
      <c r="K311" s="3"/>
      <c r="L311" s="3"/>
      <c r="M311" s="3"/>
      <c r="N311" s="3"/>
      <c r="O311" s="3"/>
    </row>
    <row r="312" spans="1:15">
      <c r="A312" s="39">
        <v>20</v>
      </c>
      <c r="B312" s="73" t="s">
        <v>1893</v>
      </c>
      <c r="C312" s="40" t="s">
        <v>1894</v>
      </c>
      <c r="D312" s="40" t="s">
        <v>1895</v>
      </c>
      <c r="E312" s="41">
        <v>4861000</v>
      </c>
      <c r="F312" s="41">
        <v>1100000</v>
      </c>
      <c r="G312" s="41">
        <v>3761000</v>
      </c>
      <c r="H312" s="42"/>
      <c r="I312" s="74" t="s">
        <v>191</v>
      </c>
      <c r="J312" s="3"/>
      <c r="K312" s="3"/>
      <c r="L312" s="3"/>
      <c r="M312" s="3"/>
      <c r="N312" s="3"/>
      <c r="O312" s="3"/>
    </row>
    <row r="313" spans="1:15">
      <c r="A313" s="39">
        <v>20</v>
      </c>
      <c r="B313" s="73" t="s">
        <v>1896</v>
      </c>
      <c r="C313" s="40" t="s">
        <v>1026</v>
      </c>
      <c r="D313" s="40" t="s">
        <v>1897</v>
      </c>
      <c r="E313" s="41">
        <v>1650000</v>
      </c>
      <c r="F313" s="41">
        <v>750000</v>
      </c>
      <c r="G313" s="41">
        <v>900000</v>
      </c>
      <c r="H313" s="42"/>
      <c r="I313" s="74" t="s">
        <v>191</v>
      </c>
      <c r="J313" s="3"/>
      <c r="K313" s="3"/>
      <c r="L313" s="3"/>
      <c r="M313" s="3"/>
      <c r="N313" s="3"/>
      <c r="O313" s="3"/>
    </row>
    <row r="314" spans="1:15">
      <c r="A314" s="39">
        <v>17</v>
      </c>
      <c r="B314" s="73" t="s">
        <v>1898</v>
      </c>
      <c r="C314" s="40" t="s">
        <v>1899</v>
      </c>
      <c r="D314" s="40" t="s">
        <v>1900</v>
      </c>
      <c r="E314" s="41">
        <v>5345000</v>
      </c>
      <c r="F314" s="41">
        <v>345000</v>
      </c>
      <c r="G314" s="41">
        <v>5000000</v>
      </c>
      <c r="H314" s="42"/>
      <c r="I314" s="74" t="s">
        <v>191</v>
      </c>
      <c r="J314" s="3"/>
      <c r="K314" s="3"/>
      <c r="L314" s="3"/>
      <c r="M314" s="3"/>
      <c r="N314" s="3"/>
      <c r="O314" s="3"/>
    </row>
    <row r="315" spans="1:15">
      <c r="A315" s="39">
        <v>15</v>
      </c>
      <c r="B315" s="73" t="s">
        <v>1901</v>
      </c>
      <c r="C315" s="40" t="s">
        <v>838</v>
      </c>
      <c r="D315" s="40" t="s">
        <v>1902</v>
      </c>
      <c r="E315" s="41">
        <v>4945179.03</v>
      </c>
      <c r="F315" s="41">
        <v>1000</v>
      </c>
      <c r="G315" s="41">
        <v>4944179.03</v>
      </c>
      <c r="H315" s="42"/>
      <c r="I315" s="74" t="s">
        <v>191</v>
      </c>
      <c r="J315" s="3"/>
      <c r="K315" s="3"/>
      <c r="L315" s="3"/>
      <c r="M315" s="3"/>
      <c r="N315" s="3"/>
      <c r="O315" s="3"/>
    </row>
    <row r="316" spans="1:15">
      <c r="A316" s="75">
        <v>0</v>
      </c>
      <c r="B316" s="75" t="s">
        <v>1903</v>
      </c>
      <c r="C316" s="76" t="s">
        <v>1071</v>
      </c>
      <c r="D316" s="76" t="s">
        <v>1904</v>
      </c>
      <c r="E316" s="77">
        <v>5000000</v>
      </c>
      <c r="F316" s="77">
        <v>4</v>
      </c>
      <c r="G316" s="77">
        <v>5000000</v>
      </c>
      <c r="H316" s="78"/>
      <c r="I316" s="79" t="s">
        <v>1069</v>
      </c>
      <c r="J316" s="3"/>
      <c r="K316" s="3"/>
      <c r="L316" s="3"/>
      <c r="M316" s="3"/>
      <c r="N316" s="3"/>
      <c r="O316" s="3"/>
    </row>
    <row r="317" spans="1:15">
      <c r="A317" s="75">
        <v>0</v>
      </c>
      <c r="B317" s="75" t="s">
        <v>1905</v>
      </c>
      <c r="C317" s="76" t="s">
        <v>1071</v>
      </c>
      <c r="D317" s="76" t="s">
        <v>1906</v>
      </c>
      <c r="E317" s="77">
        <v>5000000</v>
      </c>
      <c r="F317" s="77">
        <v>1</v>
      </c>
      <c r="G317" s="77">
        <v>4999999</v>
      </c>
      <c r="H317" s="78"/>
      <c r="I317" s="79" t="s">
        <v>1069</v>
      </c>
      <c r="J317" s="3"/>
      <c r="K317" s="3"/>
      <c r="L317" s="3"/>
      <c r="M317" s="3"/>
      <c r="N317" s="3"/>
      <c r="O317" s="3"/>
    </row>
    <row r="318" spans="1:15">
      <c r="A318" s="75">
        <v>0</v>
      </c>
      <c r="B318" s="75" t="s">
        <v>1907</v>
      </c>
      <c r="C318" s="76" t="s">
        <v>1908</v>
      </c>
      <c r="D318" s="76" t="s">
        <v>1909</v>
      </c>
      <c r="E318" s="77">
        <v>1250</v>
      </c>
      <c r="F318" s="77">
        <v>0</v>
      </c>
      <c r="G318" s="77">
        <v>1250</v>
      </c>
      <c r="H318" s="78"/>
      <c r="I318" s="79" t="s">
        <v>1069</v>
      </c>
      <c r="J318" s="3"/>
      <c r="K318" s="3"/>
      <c r="L318" s="3"/>
      <c r="M318" s="3"/>
      <c r="N318" s="3"/>
      <c r="O318" s="3"/>
    </row>
    <row r="319" spans="1:15">
      <c r="A319" s="75">
        <v>0</v>
      </c>
      <c r="B319" s="75" t="s">
        <v>1910</v>
      </c>
      <c r="C319" s="76" t="s">
        <v>1911</v>
      </c>
      <c r="D319" s="76" t="s">
        <v>1912</v>
      </c>
      <c r="E319" s="77">
        <v>1411000</v>
      </c>
      <c r="F319" s="77">
        <v>282202</v>
      </c>
      <c r="G319" s="77">
        <v>1128798</v>
      </c>
      <c r="H319" s="78"/>
      <c r="I319" s="79" t="s">
        <v>1069</v>
      </c>
      <c r="J319" s="3"/>
      <c r="K319" s="3"/>
      <c r="L319" s="3"/>
      <c r="M319" s="3"/>
      <c r="N319" s="3"/>
      <c r="O319" s="3"/>
    </row>
    <row r="320" spans="1:15">
      <c r="A320" s="75">
        <v>0</v>
      </c>
      <c r="B320" s="75" t="s">
        <v>1913</v>
      </c>
      <c r="C320" s="76" t="s">
        <v>969</v>
      </c>
      <c r="D320" s="76" t="s">
        <v>1914</v>
      </c>
      <c r="E320" s="77">
        <v>6000000</v>
      </c>
      <c r="F320" s="77">
        <v>1000000</v>
      </c>
      <c r="G320" s="77">
        <v>5000000</v>
      </c>
      <c r="H320" s="78"/>
      <c r="I320" s="79" t="s">
        <v>1069</v>
      </c>
      <c r="J320" s="3"/>
      <c r="K320" s="3"/>
      <c r="L320" s="3"/>
      <c r="M320" s="3"/>
      <c r="N320" s="3"/>
      <c r="O320" s="3"/>
    </row>
    <row r="321" spans="1:15">
      <c r="A321" s="45">
        <v>0</v>
      </c>
      <c r="B321" s="75" t="s">
        <v>1915</v>
      </c>
      <c r="C321" s="76" t="s">
        <v>1005</v>
      </c>
      <c r="D321" s="76" t="s">
        <v>1916</v>
      </c>
      <c r="E321" s="77">
        <v>5499940</v>
      </c>
      <c r="F321" s="77">
        <v>500000</v>
      </c>
      <c r="G321" s="77">
        <v>4999940</v>
      </c>
      <c r="H321" s="78"/>
      <c r="I321" s="79" t="s">
        <v>1069</v>
      </c>
      <c r="J321" s="3"/>
      <c r="K321" s="3"/>
      <c r="L321" s="3"/>
      <c r="M321" s="3"/>
      <c r="N321" s="3"/>
      <c r="O321" s="3"/>
    </row>
    <row r="322" spans="1:15">
      <c r="A322" s="75">
        <v>0</v>
      </c>
      <c r="B322" s="75" t="s">
        <v>1917</v>
      </c>
      <c r="C322" s="76" t="s">
        <v>1103</v>
      </c>
      <c r="D322" s="76" t="s">
        <v>1918</v>
      </c>
      <c r="E322" s="77">
        <v>5950000</v>
      </c>
      <c r="F322" s="77">
        <v>1190000</v>
      </c>
      <c r="G322" s="77">
        <v>4760000</v>
      </c>
      <c r="H322" s="78"/>
      <c r="I322" s="79" t="s">
        <v>1069</v>
      </c>
      <c r="J322" s="3"/>
      <c r="K322" s="3"/>
      <c r="L322" s="3"/>
      <c r="M322" s="3"/>
      <c r="N322" s="3"/>
      <c r="O322" s="3"/>
    </row>
    <row r="323" spans="1:15">
      <c r="A323" s="75">
        <v>0</v>
      </c>
      <c r="B323" s="75" t="s">
        <v>1919</v>
      </c>
      <c r="C323" s="76" t="s">
        <v>1076</v>
      </c>
      <c r="D323" s="76" t="s">
        <v>1920</v>
      </c>
      <c r="E323" s="77">
        <v>387.97</v>
      </c>
      <c r="F323" s="77">
        <v>4270</v>
      </c>
      <c r="G323" s="77">
        <v>383.7</v>
      </c>
      <c r="H323" s="78"/>
      <c r="I323" s="79" t="s">
        <v>1069</v>
      </c>
      <c r="J323" s="3"/>
      <c r="K323" s="3"/>
      <c r="L323" s="3"/>
      <c r="M323" s="3"/>
      <c r="N323" s="3"/>
      <c r="O323" s="3"/>
    </row>
    <row r="324" spans="1:15">
      <c r="A324" s="75">
        <v>0</v>
      </c>
      <c r="B324" s="75" t="s">
        <v>1921</v>
      </c>
      <c r="C324" s="76" t="s">
        <v>906</v>
      </c>
      <c r="D324" s="76" t="s">
        <v>1922</v>
      </c>
      <c r="E324" s="77">
        <v>7000000</v>
      </c>
      <c r="F324" s="77">
        <v>2000000</v>
      </c>
      <c r="G324" s="77">
        <v>5000000</v>
      </c>
      <c r="H324" s="78"/>
      <c r="I324" s="79" t="s">
        <v>1069</v>
      </c>
      <c r="J324" s="3"/>
      <c r="K324" s="3"/>
      <c r="L324" s="3"/>
      <c r="M324" s="3"/>
      <c r="N324" s="3"/>
      <c r="O324" s="3"/>
    </row>
    <row r="325" spans="1:15">
      <c r="A325" s="75">
        <v>0</v>
      </c>
      <c r="B325" s="75" t="s">
        <v>1923</v>
      </c>
      <c r="C325" s="76" t="s">
        <v>1924</v>
      </c>
      <c r="D325" s="76" t="s">
        <v>1925</v>
      </c>
      <c r="E325" s="77">
        <v>2918000</v>
      </c>
      <c r="F325" s="77">
        <v>287000</v>
      </c>
      <c r="G325" s="77">
        <v>2631000</v>
      </c>
      <c r="H325" s="78"/>
      <c r="I325" s="79" t="s">
        <v>1069</v>
      </c>
      <c r="J325" s="3"/>
      <c r="K325" s="3"/>
      <c r="L325" s="3"/>
      <c r="M325" s="3"/>
      <c r="N325" s="3"/>
      <c r="O325" s="3"/>
    </row>
    <row r="326" spans="1:15">
      <c r="A326" s="75">
        <v>0</v>
      </c>
      <c r="B326" s="75" t="s">
        <v>1926</v>
      </c>
      <c r="C326" s="76" t="s">
        <v>1927</v>
      </c>
      <c r="D326" s="76" t="s">
        <v>1928</v>
      </c>
      <c r="E326" s="77">
        <v>7595430</v>
      </c>
      <c r="F326" s="77">
        <v>10000</v>
      </c>
      <c r="G326" s="77">
        <v>7585430</v>
      </c>
      <c r="H326" s="78"/>
      <c r="I326" s="79" t="s">
        <v>1069</v>
      </c>
      <c r="J326" s="3"/>
      <c r="K326" s="3"/>
      <c r="L326" s="3"/>
      <c r="M326" s="3"/>
      <c r="N326" s="3"/>
      <c r="O326" s="3"/>
    </row>
    <row r="327" spans="1:15">
      <c r="A327" s="75">
        <v>0</v>
      </c>
      <c r="B327" s="75" t="s">
        <v>1929</v>
      </c>
      <c r="C327" s="76" t="s">
        <v>1002</v>
      </c>
      <c r="D327" s="76" t="s">
        <v>1930</v>
      </c>
      <c r="E327" s="77">
        <v>5060000</v>
      </c>
      <c r="F327" s="77">
        <v>506100</v>
      </c>
      <c r="G327" s="77">
        <v>4553900</v>
      </c>
      <c r="H327" s="78"/>
      <c r="I327" s="79" t="s">
        <v>1069</v>
      </c>
      <c r="J327" s="3"/>
      <c r="K327" s="3"/>
      <c r="L327" s="3"/>
      <c r="M327" s="3"/>
      <c r="N327" s="3"/>
      <c r="O327" s="3"/>
    </row>
    <row r="328" spans="1:15">
      <c r="A328" s="75">
        <v>0</v>
      </c>
      <c r="B328" s="75" t="s">
        <v>1931</v>
      </c>
      <c r="C328" s="76" t="s">
        <v>1079</v>
      </c>
      <c r="D328" s="76" t="s">
        <v>1932</v>
      </c>
      <c r="E328" s="77">
        <v>912934</v>
      </c>
      <c r="F328" s="77">
        <v>10050</v>
      </c>
      <c r="G328" s="77">
        <v>902884</v>
      </c>
      <c r="H328" s="78"/>
      <c r="I328" s="79" t="s">
        <v>1069</v>
      </c>
      <c r="J328" s="3"/>
      <c r="K328" s="3"/>
      <c r="L328" s="3"/>
      <c r="M328" s="3"/>
      <c r="N328" s="3"/>
      <c r="O328" s="3"/>
    </row>
    <row r="329" spans="1:15">
      <c r="A329" s="75">
        <v>0</v>
      </c>
      <c r="B329" s="75" t="s">
        <v>1933</v>
      </c>
      <c r="C329" s="76" t="s">
        <v>1934</v>
      </c>
      <c r="D329" s="76" t="s">
        <v>1935</v>
      </c>
      <c r="E329" s="77">
        <v>1095775</v>
      </c>
      <c r="F329" s="77">
        <v>10000</v>
      </c>
      <c r="G329" s="77">
        <v>1085775</v>
      </c>
      <c r="H329" s="78"/>
      <c r="I329" s="79" t="s">
        <v>1069</v>
      </c>
      <c r="J329" s="3"/>
      <c r="K329" s="3"/>
      <c r="L329" s="3"/>
      <c r="M329" s="3"/>
      <c r="N329" s="3"/>
      <c r="O329" s="3"/>
    </row>
    <row r="330" spans="1:15">
      <c r="A330" s="75">
        <v>0</v>
      </c>
      <c r="B330" s="75" t="s">
        <v>1936</v>
      </c>
      <c r="C330" s="76" t="s">
        <v>1937</v>
      </c>
      <c r="D330" s="76" t="s">
        <v>1938</v>
      </c>
      <c r="E330" s="77">
        <v>1352483.57</v>
      </c>
      <c r="F330" s="77">
        <v>568631.74</v>
      </c>
      <c r="G330" s="77">
        <v>783851.83</v>
      </c>
      <c r="H330" s="78"/>
      <c r="I330" s="79" t="s">
        <v>1069</v>
      </c>
      <c r="J330" s="3"/>
      <c r="K330" s="3"/>
      <c r="L330" s="3"/>
      <c r="M330" s="3"/>
      <c r="N330" s="3"/>
      <c r="O330" s="3"/>
    </row>
    <row r="331" spans="1:15">
      <c r="A331" s="80">
        <v>0</v>
      </c>
      <c r="B331" s="80" t="s">
        <v>1939</v>
      </c>
      <c r="C331" s="81" t="s">
        <v>1121</v>
      </c>
      <c r="D331" s="81" t="s">
        <v>1940</v>
      </c>
      <c r="E331" s="82">
        <v>893828</v>
      </c>
      <c r="F331" s="82">
        <v>100</v>
      </c>
      <c r="G331" s="82">
        <v>893728</v>
      </c>
      <c r="H331" s="83"/>
      <c r="I331" s="84" t="s">
        <v>1941</v>
      </c>
      <c r="J331" s="3"/>
      <c r="K331" s="3"/>
      <c r="L331" s="3"/>
      <c r="M331" s="3"/>
      <c r="N331" s="3"/>
      <c r="O331" s="3"/>
    </row>
    <row r="332" spans="1:15">
      <c r="A332" s="80">
        <v>0</v>
      </c>
      <c r="B332" s="80" t="s">
        <v>1942</v>
      </c>
      <c r="C332" s="81" t="s">
        <v>1085</v>
      </c>
      <c r="D332" s="81" t="s">
        <v>1943</v>
      </c>
      <c r="E332" s="82">
        <v>2885475</v>
      </c>
      <c r="F332" s="82">
        <v>28856</v>
      </c>
      <c r="G332" s="82">
        <v>2856619</v>
      </c>
      <c r="H332" s="83"/>
      <c r="I332" s="84" t="s">
        <v>1941</v>
      </c>
      <c r="J332" s="3"/>
      <c r="K332" s="3"/>
      <c r="L332" s="3"/>
      <c r="M332" s="3"/>
      <c r="N332" s="3"/>
      <c r="O332" s="3"/>
    </row>
    <row r="333" spans="1:15">
      <c r="A333" s="85"/>
      <c r="B333" s="85"/>
      <c r="C333" s="85"/>
      <c r="D333" s="85" t="s">
        <v>1126</v>
      </c>
      <c r="E333" s="56">
        <f>SUM(E4:E332)</f>
        <v>1247722649.6199999</v>
      </c>
      <c r="F333" s="56">
        <f t="shared" ref="F333:H333" si="1">SUM(F4:F332)</f>
        <v>163088018.72000003</v>
      </c>
      <c r="G333" s="56">
        <f t="shared" si="1"/>
        <v>947403823.62000024</v>
      </c>
      <c r="H333" s="56">
        <f t="shared" si="1"/>
        <v>125000000</v>
      </c>
      <c r="I333" s="85"/>
      <c r="J333" s="3"/>
      <c r="K333" s="3"/>
      <c r="L333" s="3"/>
      <c r="M333" s="3"/>
      <c r="N333" s="3"/>
      <c r="O333" s="3"/>
    </row>
    <row r="334" spans="1:15">
      <c r="A334" s="3"/>
      <c r="B334" s="3"/>
      <c r="C334" s="3"/>
      <c r="D334" s="3"/>
      <c r="E334" s="4"/>
      <c r="F334" s="4"/>
      <c r="G334" s="4"/>
      <c r="H334" s="4"/>
      <c r="I334" s="3"/>
      <c r="J334" s="3"/>
      <c r="K334" s="3"/>
      <c r="L334" s="3"/>
      <c r="M334" s="3"/>
      <c r="N334" s="3"/>
      <c r="O334" s="3"/>
    </row>
    <row r="335" spans="1:15">
      <c r="A335" s="3" t="s">
        <v>1127</v>
      </c>
      <c r="B335" s="3"/>
      <c r="C335" s="3"/>
      <c r="D335" s="3"/>
      <c r="E335" s="4"/>
      <c r="F335" s="4"/>
      <c r="G335" s="4"/>
      <c r="H335" s="4"/>
      <c r="I335" s="3"/>
      <c r="J335" s="3"/>
      <c r="K335" s="3"/>
      <c r="L335" s="3"/>
      <c r="M335" s="3"/>
      <c r="N335" s="3"/>
      <c r="O335" s="3"/>
    </row>
    <row r="336" spans="1:15">
      <c r="A336" s="3"/>
      <c r="B336" s="3"/>
      <c r="C336" s="3"/>
      <c r="D336" s="3"/>
      <c r="E336" s="4"/>
      <c r="F336" s="4"/>
      <c r="G336" s="4"/>
      <c r="H336" s="4"/>
      <c r="I336" s="3"/>
      <c r="J336" s="3"/>
      <c r="K336" s="3"/>
      <c r="L336" s="3"/>
      <c r="M336" s="3"/>
      <c r="N336" s="3"/>
      <c r="O336" s="3"/>
    </row>
  </sheetData>
  <sheetProtection algorithmName="SHA-512" hashValue="bAKZUQdmJkpHL9+mg9InPJNK9GhTb6rtmgC2qjHNexUQFou1TTEe5q/Dill5+6hgErmNPyywJwgb7WJTerhaAg==" saltValue="oKuYaHM85WIbqLr8oQY/qQ==" spinCount="100000" sheet="1" formatCells="0" formatColumns="0" formatRows="0" insertColumns="0" insertRows="0" insertHyperlinks="0" deleteColumns="0" deleteRows="0" sort="0" autoFilter="0" pivotTables="0"/>
  <pageMargins left="0.7" right="0.7" top="0.75" bottom="0.75" header="0.3" footer="0.3"/>
  <pageSetup paperSize="5" scale="61" fitToHeight="0" orientation="landscape" cellComments="asDisplayed" r:id="rId1"/>
  <headerFooter>
    <oddFooter>&amp;C&amp;P</oddFooter>
  </headerFooter>
  <rowBreaks count="2" manualBreakCount="2">
    <brk id="223" max="14" man="1"/>
    <brk id="279" max="14"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137"/>
  <sheetViews>
    <sheetView zoomScale="80" zoomScaleNormal="80" workbookViewId="0">
      <selection activeCell="C25" sqref="C25"/>
    </sheetView>
  </sheetViews>
  <sheetFormatPr defaultRowHeight="15"/>
  <cols>
    <col min="1" max="1" width="7" style="52" customWidth="1"/>
    <col min="2" max="2" width="14.5703125" style="52" bestFit="1" customWidth="1"/>
    <col min="3" max="3" width="53" bestFit="1" customWidth="1"/>
    <col min="4" max="4" width="20" customWidth="1"/>
    <col min="5" max="5" width="15.85546875" style="53" bestFit="1" customWidth="1"/>
    <col min="6" max="6" width="15.5703125" style="53" bestFit="1" customWidth="1"/>
    <col min="7" max="7" width="20.7109375" style="53" bestFit="1" customWidth="1"/>
    <col min="8" max="8" width="17.28515625" style="20" bestFit="1" customWidth="1"/>
    <col min="9" max="9" width="34.140625" style="22" bestFit="1" customWidth="1"/>
    <col min="15" max="15" width="18.28515625" customWidth="1"/>
  </cols>
  <sheetData>
    <row r="1" spans="1:15" ht="18.75">
      <c r="A1" s="1" t="s">
        <v>1944</v>
      </c>
      <c r="B1" s="2"/>
      <c r="C1" s="3"/>
      <c r="D1" s="3"/>
      <c r="E1" s="4"/>
      <c r="F1" s="4"/>
      <c r="G1" s="4"/>
      <c r="H1" s="5"/>
      <c r="I1" s="6"/>
      <c r="J1" s="3"/>
      <c r="K1" s="3"/>
      <c r="L1" s="3"/>
      <c r="M1" s="3"/>
      <c r="N1" s="3"/>
      <c r="O1" s="3"/>
    </row>
    <row r="2" spans="1:15">
      <c r="A2" s="7"/>
      <c r="B2" s="7"/>
      <c r="C2" s="8"/>
      <c r="D2" s="8"/>
      <c r="E2" s="9"/>
      <c r="F2" s="9"/>
      <c r="G2" s="10" t="s">
        <v>1</v>
      </c>
      <c r="H2" s="11">
        <v>150000000</v>
      </c>
      <c r="I2" s="12"/>
      <c r="J2" s="3"/>
      <c r="K2" s="3"/>
      <c r="L2" s="3"/>
      <c r="M2" s="3"/>
      <c r="N2" s="3"/>
      <c r="O2" s="3"/>
    </row>
    <row r="3" spans="1:15" ht="45">
      <c r="A3" s="13" t="s">
        <v>2</v>
      </c>
      <c r="B3" s="13" t="s">
        <v>1945</v>
      </c>
      <c r="C3" s="13" t="s">
        <v>4</v>
      </c>
      <c r="D3" s="13" t="s">
        <v>5</v>
      </c>
      <c r="E3" s="14" t="s">
        <v>6</v>
      </c>
      <c r="F3" s="14" t="s">
        <v>7</v>
      </c>
      <c r="G3" s="14" t="s">
        <v>1946</v>
      </c>
      <c r="H3" s="13" t="s">
        <v>9</v>
      </c>
      <c r="I3" s="13" t="s">
        <v>10</v>
      </c>
      <c r="J3" s="3"/>
      <c r="K3" s="3"/>
      <c r="L3" s="3"/>
      <c r="M3" s="3"/>
      <c r="N3" s="3"/>
      <c r="O3" s="3"/>
    </row>
    <row r="4" spans="1:15">
      <c r="A4" s="15">
        <v>85</v>
      </c>
      <c r="B4" s="15" t="s">
        <v>1947</v>
      </c>
      <c r="C4" s="16" t="s">
        <v>1328</v>
      </c>
      <c r="D4" s="16" t="s">
        <v>1948</v>
      </c>
      <c r="E4" s="17">
        <v>26101162</v>
      </c>
      <c r="F4" s="17">
        <v>4250000</v>
      </c>
      <c r="G4" s="17">
        <v>5000000</v>
      </c>
      <c r="H4" s="18">
        <f t="shared" ref="H4:H67" si="0">G4</f>
        <v>5000000</v>
      </c>
      <c r="I4" s="19" t="s">
        <v>1949</v>
      </c>
      <c r="J4" s="3"/>
      <c r="K4" s="3"/>
      <c r="L4" s="3"/>
      <c r="M4" s="3"/>
      <c r="N4" s="3"/>
      <c r="O4" s="3"/>
    </row>
    <row r="5" spans="1:15">
      <c r="A5" s="15">
        <v>80</v>
      </c>
      <c r="B5" s="15" t="s">
        <v>1950</v>
      </c>
      <c r="C5" s="16" t="s">
        <v>1328</v>
      </c>
      <c r="D5" s="16" t="s">
        <v>1951</v>
      </c>
      <c r="E5" s="17">
        <v>703000</v>
      </c>
      <c r="F5" s="17">
        <v>148000</v>
      </c>
      <c r="G5" s="17">
        <v>555000</v>
      </c>
      <c r="H5" s="18">
        <f t="shared" si="0"/>
        <v>555000</v>
      </c>
      <c r="I5" s="19" t="s">
        <v>1949</v>
      </c>
      <c r="J5" s="3"/>
      <c r="K5" s="3"/>
      <c r="L5" s="3"/>
      <c r="M5" s="3"/>
      <c r="N5" s="3"/>
      <c r="O5" s="3"/>
    </row>
    <row r="6" spans="1:15">
      <c r="A6" s="15">
        <v>75</v>
      </c>
      <c r="B6" s="15" t="s">
        <v>1952</v>
      </c>
      <c r="C6" s="16" t="s">
        <v>214</v>
      </c>
      <c r="D6" s="16" t="s">
        <v>1953</v>
      </c>
      <c r="E6" s="17">
        <v>566500</v>
      </c>
      <c r="F6" s="17">
        <v>118965</v>
      </c>
      <c r="G6" s="17">
        <v>447535</v>
      </c>
      <c r="H6" s="18">
        <f t="shared" si="0"/>
        <v>447535</v>
      </c>
      <c r="I6" s="19" t="s">
        <v>1949</v>
      </c>
      <c r="J6" s="3"/>
      <c r="K6" s="3"/>
      <c r="L6" s="3"/>
      <c r="M6" s="3"/>
      <c r="N6" s="3"/>
      <c r="O6" s="3"/>
    </row>
    <row r="7" spans="1:15">
      <c r="A7" s="15">
        <v>75</v>
      </c>
      <c r="B7" s="15" t="s">
        <v>1954</v>
      </c>
      <c r="C7" s="16" t="s">
        <v>1328</v>
      </c>
      <c r="D7" s="16" t="s">
        <v>1955</v>
      </c>
      <c r="E7" s="17">
        <v>2757676</v>
      </c>
      <c r="F7" s="17">
        <v>579112</v>
      </c>
      <c r="G7" s="17">
        <v>2178564</v>
      </c>
      <c r="H7" s="18">
        <f t="shared" si="0"/>
        <v>2178564</v>
      </c>
      <c r="I7" s="19" t="s">
        <v>1949</v>
      </c>
      <c r="J7" s="3"/>
      <c r="K7" s="3"/>
      <c r="L7" s="3"/>
      <c r="M7" s="3"/>
      <c r="N7" s="3"/>
      <c r="O7" s="3"/>
    </row>
    <row r="8" spans="1:15">
      <c r="A8" s="15">
        <v>75</v>
      </c>
      <c r="B8" s="15" t="s">
        <v>1956</v>
      </c>
      <c r="C8" s="16" t="s">
        <v>1328</v>
      </c>
      <c r="D8" s="16" t="s">
        <v>1957</v>
      </c>
      <c r="E8" s="17">
        <v>1061264</v>
      </c>
      <c r="F8" s="17">
        <v>222865</v>
      </c>
      <c r="G8" s="17">
        <v>838398</v>
      </c>
      <c r="H8" s="18">
        <f t="shared" si="0"/>
        <v>838398</v>
      </c>
      <c r="I8" s="19" t="s">
        <v>1949</v>
      </c>
      <c r="J8" s="3"/>
      <c r="K8" s="3"/>
      <c r="L8" s="3"/>
      <c r="M8" s="3"/>
      <c r="N8" s="3"/>
      <c r="O8" s="3"/>
    </row>
    <row r="9" spans="1:15">
      <c r="A9" s="15">
        <v>75</v>
      </c>
      <c r="B9" s="15" t="s">
        <v>1958</v>
      </c>
      <c r="C9" s="16" t="s">
        <v>1328</v>
      </c>
      <c r="D9" s="16" t="s">
        <v>1959</v>
      </c>
      <c r="E9" s="17">
        <v>765677</v>
      </c>
      <c r="F9" s="17">
        <v>160792</v>
      </c>
      <c r="G9" s="17">
        <v>604885</v>
      </c>
      <c r="H9" s="18">
        <f t="shared" si="0"/>
        <v>604885</v>
      </c>
      <c r="I9" s="19" t="s">
        <v>1949</v>
      </c>
      <c r="J9" s="3"/>
      <c r="K9" s="3"/>
      <c r="L9" s="3"/>
      <c r="M9" s="3"/>
      <c r="N9" s="3"/>
      <c r="O9" s="3"/>
    </row>
    <row r="10" spans="1:15">
      <c r="A10" s="15">
        <v>75</v>
      </c>
      <c r="B10" s="15" t="s">
        <v>1960</v>
      </c>
      <c r="C10" s="16" t="s">
        <v>1328</v>
      </c>
      <c r="D10" s="16" t="s">
        <v>1961</v>
      </c>
      <c r="E10" s="17">
        <v>237332</v>
      </c>
      <c r="F10" s="17">
        <v>49840</v>
      </c>
      <c r="G10" s="17">
        <v>187492</v>
      </c>
      <c r="H10" s="18">
        <f t="shared" si="0"/>
        <v>187492</v>
      </c>
      <c r="I10" s="19" t="s">
        <v>1949</v>
      </c>
      <c r="J10" s="3"/>
      <c r="K10" s="3"/>
      <c r="L10" s="3"/>
      <c r="M10" s="3"/>
      <c r="N10" s="3"/>
      <c r="O10" s="3"/>
    </row>
    <row r="11" spans="1:15">
      <c r="A11" s="15">
        <v>75</v>
      </c>
      <c r="B11" s="15" t="s">
        <v>1962</v>
      </c>
      <c r="C11" s="16" t="s">
        <v>1328</v>
      </c>
      <c r="D11" s="16" t="s">
        <v>1963</v>
      </c>
      <c r="E11" s="17">
        <v>260040</v>
      </c>
      <c r="F11" s="17">
        <v>54608</v>
      </c>
      <c r="G11" s="17">
        <v>205432</v>
      </c>
      <c r="H11" s="18">
        <f t="shared" si="0"/>
        <v>205432</v>
      </c>
      <c r="I11" s="19" t="s">
        <v>1949</v>
      </c>
      <c r="J11" s="3"/>
      <c r="K11" s="3"/>
      <c r="L11" s="3"/>
      <c r="M11" s="3"/>
      <c r="N11" s="3"/>
      <c r="O11" s="3"/>
    </row>
    <row r="12" spans="1:15">
      <c r="A12" s="15">
        <v>75</v>
      </c>
      <c r="B12" s="15" t="s">
        <v>1964</v>
      </c>
      <c r="C12" s="16" t="s">
        <v>894</v>
      </c>
      <c r="D12" s="16" t="s">
        <v>1965</v>
      </c>
      <c r="E12" s="17">
        <v>784380.5</v>
      </c>
      <c r="F12" s="17">
        <v>164719.9</v>
      </c>
      <c r="G12" s="17">
        <v>619660.6</v>
      </c>
      <c r="H12" s="18">
        <f t="shared" si="0"/>
        <v>619660.6</v>
      </c>
      <c r="I12" s="19" t="s">
        <v>1949</v>
      </c>
      <c r="J12" s="3"/>
      <c r="K12" s="3"/>
      <c r="L12" s="3"/>
      <c r="M12" s="3"/>
      <c r="N12" s="3"/>
      <c r="O12" s="3"/>
    </row>
    <row r="13" spans="1:15">
      <c r="A13" s="15">
        <v>75</v>
      </c>
      <c r="B13" s="15" t="s">
        <v>1966</v>
      </c>
      <c r="C13" s="16" t="s">
        <v>1130</v>
      </c>
      <c r="D13" s="16" t="s">
        <v>1967</v>
      </c>
      <c r="E13" s="17">
        <v>9268600</v>
      </c>
      <c r="F13" s="17">
        <v>4268600</v>
      </c>
      <c r="G13" s="17">
        <v>5000000</v>
      </c>
      <c r="H13" s="18">
        <f t="shared" si="0"/>
        <v>5000000</v>
      </c>
      <c r="I13" s="19" t="s">
        <v>1949</v>
      </c>
      <c r="J13" s="3"/>
      <c r="K13" s="3"/>
      <c r="L13" s="3"/>
      <c r="M13" s="3"/>
      <c r="N13" s="3"/>
      <c r="O13" s="3"/>
    </row>
    <row r="14" spans="1:15">
      <c r="A14" s="15">
        <v>70</v>
      </c>
      <c r="B14" s="15" t="s">
        <v>1968</v>
      </c>
      <c r="C14" s="16" t="s">
        <v>1328</v>
      </c>
      <c r="D14" s="16" t="s">
        <v>1969</v>
      </c>
      <c r="E14" s="17">
        <v>2777390</v>
      </c>
      <c r="F14" s="17">
        <v>583252</v>
      </c>
      <c r="G14" s="17">
        <v>2194138</v>
      </c>
      <c r="H14" s="18">
        <f t="shared" si="0"/>
        <v>2194138</v>
      </c>
      <c r="I14" s="19" t="s">
        <v>1949</v>
      </c>
      <c r="J14" s="3"/>
      <c r="K14" s="3"/>
      <c r="L14" s="3"/>
      <c r="M14" s="3"/>
      <c r="N14" s="3"/>
      <c r="O14" s="3"/>
    </row>
    <row r="15" spans="1:15">
      <c r="A15" s="15">
        <v>70</v>
      </c>
      <c r="B15" s="15" t="s">
        <v>1970</v>
      </c>
      <c r="C15" s="16" t="s">
        <v>1130</v>
      </c>
      <c r="D15" s="16" t="s">
        <v>1971</v>
      </c>
      <c r="E15" s="17">
        <v>3662934</v>
      </c>
      <c r="F15" s="17">
        <v>427468</v>
      </c>
      <c r="G15" s="17">
        <v>3235466</v>
      </c>
      <c r="H15" s="18">
        <f t="shared" si="0"/>
        <v>3235466</v>
      </c>
      <c r="I15" s="19" t="s">
        <v>1949</v>
      </c>
      <c r="J15" s="3"/>
      <c r="K15" s="3"/>
      <c r="L15" s="3"/>
      <c r="M15" s="3"/>
      <c r="N15" s="3"/>
      <c r="O15" s="3"/>
    </row>
    <row r="16" spans="1:15">
      <c r="A16" s="15">
        <v>70</v>
      </c>
      <c r="B16" s="15" t="s">
        <v>1972</v>
      </c>
      <c r="C16" s="16" t="s">
        <v>1130</v>
      </c>
      <c r="D16" s="16" t="s">
        <v>1973</v>
      </c>
      <c r="E16" s="17">
        <v>4572150</v>
      </c>
      <c r="F16" s="17">
        <v>502937</v>
      </c>
      <c r="G16" s="17">
        <v>4069214</v>
      </c>
      <c r="H16" s="18">
        <f t="shared" si="0"/>
        <v>4069214</v>
      </c>
      <c r="I16" s="19" t="s">
        <v>1949</v>
      </c>
      <c r="J16" s="3"/>
      <c r="K16" s="3"/>
      <c r="L16" s="3"/>
      <c r="M16" s="3"/>
      <c r="N16" s="3"/>
      <c r="O16" s="3"/>
    </row>
    <row r="17" spans="1:15">
      <c r="A17" s="15">
        <v>70</v>
      </c>
      <c r="B17" s="15" t="s">
        <v>1974</v>
      </c>
      <c r="C17" s="16" t="s">
        <v>802</v>
      </c>
      <c r="D17" s="16" t="s">
        <v>1975</v>
      </c>
      <c r="E17" s="17">
        <v>2920000</v>
      </c>
      <c r="F17" s="17">
        <v>613200</v>
      </c>
      <c r="G17" s="17">
        <v>2306800</v>
      </c>
      <c r="H17" s="18">
        <f t="shared" si="0"/>
        <v>2306800</v>
      </c>
      <c r="I17" s="19" t="s">
        <v>1949</v>
      </c>
      <c r="J17" s="3"/>
      <c r="K17" s="3"/>
      <c r="L17" s="3"/>
      <c r="M17" s="3"/>
      <c r="N17" s="3"/>
      <c r="O17" s="3"/>
    </row>
    <row r="18" spans="1:15">
      <c r="A18" s="15">
        <v>70</v>
      </c>
      <c r="B18" s="15" t="s">
        <v>1976</v>
      </c>
      <c r="C18" s="16" t="s">
        <v>1147</v>
      </c>
      <c r="D18" s="16" t="s">
        <v>1977</v>
      </c>
      <c r="E18" s="17">
        <v>6162000</v>
      </c>
      <c r="F18" s="17">
        <v>2978500</v>
      </c>
      <c r="G18" s="17">
        <v>3183500</v>
      </c>
      <c r="H18" s="18">
        <f t="shared" si="0"/>
        <v>3183500</v>
      </c>
      <c r="I18" s="19" t="s">
        <v>1949</v>
      </c>
      <c r="J18" s="3"/>
      <c r="K18" s="3"/>
      <c r="L18" s="3"/>
      <c r="M18" s="3"/>
      <c r="N18" s="3"/>
      <c r="O18" s="3"/>
    </row>
    <row r="19" spans="1:15">
      <c r="A19" s="15">
        <v>70</v>
      </c>
      <c r="B19" s="15" t="s">
        <v>1978</v>
      </c>
      <c r="C19" s="16" t="s">
        <v>1147</v>
      </c>
      <c r="D19" s="16" t="s">
        <v>1979</v>
      </c>
      <c r="E19" s="17">
        <v>7247000</v>
      </c>
      <c r="F19" s="17">
        <v>2978500</v>
      </c>
      <c r="G19" s="17">
        <v>4268500</v>
      </c>
      <c r="H19" s="18">
        <f t="shared" si="0"/>
        <v>4268500</v>
      </c>
      <c r="I19" s="19" t="s">
        <v>1949</v>
      </c>
      <c r="J19" s="3"/>
      <c r="K19" s="3"/>
      <c r="L19" s="3"/>
      <c r="M19" s="3"/>
      <c r="N19" s="3"/>
      <c r="O19" s="3"/>
    </row>
    <row r="20" spans="1:15">
      <c r="A20" s="15">
        <v>65</v>
      </c>
      <c r="B20" s="15" t="s">
        <v>1980</v>
      </c>
      <c r="C20" s="16" t="s">
        <v>894</v>
      </c>
      <c r="D20" s="16" t="s">
        <v>1981</v>
      </c>
      <c r="E20" s="17">
        <v>2810035.7</v>
      </c>
      <c r="F20" s="17">
        <v>590107.5</v>
      </c>
      <c r="G20" s="17">
        <v>2219928.2000000002</v>
      </c>
      <c r="H20" s="18">
        <f t="shared" si="0"/>
        <v>2219928.2000000002</v>
      </c>
      <c r="I20" s="19" t="s">
        <v>1949</v>
      </c>
      <c r="J20" s="3"/>
      <c r="K20" s="3"/>
      <c r="L20" s="3"/>
      <c r="M20" s="3"/>
      <c r="N20" s="3"/>
      <c r="O20" s="3"/>
    </row>
    <row r="21" spans="1:15">
      <c r="A21" s="15">
        <v>65</v>
      </c>
      <c r="B21" s="15" t="s">
        <v>1982</v>
      </c>
      <c r="C21" s="16" t="s">
        <v>457</v>
      </c>
      <c r="D21" s="16" t="s">
        <v>1983</v>
      </c>
      <c r="E21" s="17">
        <v>1171565.28</v>
      </c>
      <c r="F21" s="17">
        <v>240171</v>
      </c>
      <c r="G21" s="17">
        <v>931394.28</v>
      </c>
      <c r="H21" s="18">
        <f t="shared" si="0"/>
        <v>931394.28</v>
      </c>
      <c r="I21" s="19" t="s">
        <v>1949</v>
      </c>
      <c r="J21" s="3"/>
      <c r="K21" s="3"/>
      <c r="L21" s="3"/>
      <c r="M21" s="3"/>
      <c r="N21" s="3"/>
      <c r="O21" s="3"/>
    </row>
    <row r="22" spans="1:15">
      <c r="A22" s="15">
        <v>63</v>
      </c>
      <c r="B22" s="15" t="s">
        <v>1984</v>
      </c>
      <c r="C22" s="16" t="s">
        <v>274</v>
      </c>
      <c r="D22" s="16" t="s">
        <v>1985</v>
      </c>
      <c r="E22" s="17">
        <v>4717467</v>
      </c>
      <c r="F22" s="17">
        <v>990668</v>
      </c>
      <c r="G22" s="17">
        <v>3726799</v>
      </c>
      <c r="H22" s="18">
        <f t="shared" si="0"/>
        <v>3726799</v>
      </c>
      <c r="I22" s="19" t="s">
        <v>1949</v>
      </c>
      <c r="J22" s="3"/>
      <c r="K22" s="3"/>
      <c r="L22" s="3"/>
      <c r="M22" s="3"/>
      <c r="N22" s="3"/>
      <c r="O22" s="3"/>
    </row>
    <row r="23" spans="1:15">
      <c r="A23" s="15">
        <v>61</v>
      </c>
      <c r="B23" s="15" t="s">
        <v>1986</v>
      </c>
      <c r="C23" s="16" t="s">
        <v>235</v>
      </c>
      <c r="D23" s="16" t="s">
        <v>1987</v>
      </c>
      <c r="E23" s="17">
        <v>5050001</v>
      </c>
      <c r="F23" s="17">
        <v>50001</v>
      </c>
      <c r="G23" s="17">
        <v>5000000</v>
      </c>
      <c r="H23" s="18">
        <f t="shared" si="0"/>
        <v>5000000</v>
      </c>
      <c r="I23" s="19" t="s">
        <v>1949</v>
      </c>
      <c r="J23" s="3"/>
      <c r="K23" s="3"/>
      <c r="L23" s="3"/>
      <c r="M23" s="3"/>
      <c r="N23" s="3"/>
      <c r="O23" s="3"/>
    </row>
    <row r="24" spans="1:15">
      <c r="A24" s="15">
        <v>60</v>
      </c>
      <c r="B24" s="15" t="s">
        <v>1988</v>
      </c>
      <c r="C24" s="16" t="s">
        <v>1328</v>
      </c>
      <c r="D24" s="16" t="s">
        <v>1989</v>
      </c>
      <c r="E24" s="17">
        <v>770000</v>
      </c>
      <c r="F24" s="17">
        <v>162000</v>
      </c>
      <c r="G24" s="17">
        <v>608000</v>
      </c>
      <c r="H24" s="18">
        <f t="shared" si="0"/>
        <v>608000</v>
      </c>
      <c r="I24" s="19" t="s">
        <v>1949</v>
      </c>
      <c r="J24" s="3"/>
      <c r="K24" s="3"/>
      <c r="L24" s="3"/>
      <c r="M24" s="3"/>
      <c r="N24" s="3"/>
      <c r="O24" s="3"/>
    </row>
    <row r="25" spans="1:15">
      <c r="A25" s="15">
        <v>60</v>
      </c>
      <c r="B25" s="15" t="s">
        <v>1990</v>
      </c>
      <c r="C25" s="16" t="s">
        <v>1328</v>
      </c>
      <c r="D25" s="16" t="s">
        <v>1991</v>
      </c>
      <c r="E25" s="17">
        <v>930000</v>
      </c>
      <c r="F25" s="17">
        <v>196000</v>
      </c>
      <c r="G25" s="17">
        <v>734000</v>
      </c>
      <c r="H25" s="18">
        <f t="shared" si="0"/>
        <v>734000</v>
      </c>
      <c r="I25" s="19" t="s">
        <v>1949</v>
      </c>
      <c r="J25" s="3"/>
      <c r="K25" s="3"/>
      <c r="L25" s="3"/>
      <c r="M25" s="3"/>
      <c r="N25" s="3"/>
      <c r="O25" s="3"/>
    </row>
    <row r="26" spans="1:15">
      <c r="A26" s="15">
        <v>60</v>
      </c>
      <c r="B26" s="15" t="s">
        <v>1992</v>
      </c>
      <c r="C26" s="16" t="s">
        <v>1328</v>
      </c>
      <c r="D26" s="16" t="s">
        <v>1993</v>
      </c>
      <c r="E26" s="17">
        <v>1061000</v>
      </c>
      <c r="F26" s="17">
        <v>223000</v>
      </c>
      <c r="G26" s="17">
        <v>838000</v>
      </c>
      <c r="H26" s="18">
        <f t="shared" si="0"/>
        <v>838000</v>
      </c>
      <c r="I26" s="19" t="s">
        <v>1949</v>
      </c>
      <c r="J26" s="3"/>
      <c r="K26" s="3"/>
      <c r="L26" s="3"/>
      <c r="M26" s="3"/>
      <c r="N26" s="3"/>
      <c r="O26" s="3"/>
    </row>
    <row r="27" spans="1:15">
      <c r="A27" s="15">
        <v>58</v>
      </c>
      <c r="B27" s="15" t="s">
        <v>1994</v>
      </c>
      <c r="C27" s="16" t="s">
        <v>1995</v>
      </c>
      <c r="D27" s="16" t="s">
        <v>1996</v>
      </c>
      <c r="E27" s="17">
        <v>1089997</v>
      </c>
      <c r="F27" s="17">
        <v>228899.17</v>
      </c>
      <c r="G27" s="17">
        <v>861097.83</v>
      </c>
      <c r="H27" s="18">
        <f t="shared" si="0"/>
        <v>861097.83</v>
      </c>
      <c r="I27" s="19" t="s">
        <v>1949</v>
      </c>
      <c r="J27" s="3"/>
      <c r="K27" s="3"/>
      <c r="L27" s="3"/>
      <c r="M27" s="3"/>
      <c r="N27" s="3"/>
      <c r="O27" s="3"/>
    </row>
    <row r="28" spans="1:15">
      <c r="A28" s="15">
        <v>58</v>
      </c>
      <c r="B28" s="15" t="s">
        <v>1997</v>
      </c>
      <c r="C28" s="16" t="s">
        <v>1995</v>
      </c>
      <c r="D28" s="16" t="s">
        <v>1998</v>
      </c>
      <c r="E28" s="17">
        <v>1072236</v>
      </c>
      <c r="F28" s="17">
        <v>225199.17</v>
      </c>
      <c r="G28" s="17">
        <v>817036.83</v>
      </c>
      <c r="H28" s="18">
        <f t="shared" si="0"/>
        <v>817036.83</v>
      </c>
      <c r="I28" s="19" t="s">
        <v>1949</v>
      </c>
      <c r="J28" s="3"/>
      <c r="K28" s="3"/>
      <c r="L28" s="3"/>
      <c r="M28" s="3"/>
      <c r="N28" s="3"/>
      <c r="O28" s="3"/>
    </row>
    <row r="29" spans="1:15">
      <c r="A29" s="15">
        <v>55</v>
      </c>
      <c r="B29" s="15" t="s">
        <v>1999</v>
      </c>
      <c r="C29" s="16" t="s">
        <v>1130</v>
      </c>
      <c r="D29" s="16" t="s">
        <v>2000</v>
      </c>
      <c r="E29" s="17">
        <v>5280660</v>
      </c>
      <c r="F29" s="17">
        <v>592307</v>
      </c>
      <c r="G29" s="17">
        <v>4688353</v>
      </c>
      <c r="H29" s="18">
        <f t="shared" si="0"/>
        <v>4688353</v>
      </c>
      <c r="I29" s="19" t="s">
        <v>1949</v>
      </c>
      <c r="J29" s="3"/>
      <c r="K29" s="3"/>
      <c r="L29" s="3"/>
      <c r="M29" s="3"/>
      <c r="N29" s="3"/>
      <c r="O29" s="3"/>
    </row>
    <row r="30" spans="1:15">
      <c r="A30" s="15">
        <v>55</v>
      </c>
      <c r="B30" s="15" t="s">
        <v>2001</v>
      </c>
      <c r="C30" s="16" t="s">
        <v>226</v>
      </c>
      <c r="D30" s="16" t="s">
        <v>2002</v>
      </c>
      <c r="E30" s="17">
        <v>1060178.6000000001</v>
      </c>
      <c r="F30" s="17">
        <v>106100</v>
      </c>
      <c r="G30" s="17">
        <v>954078.6</v>
      </c>
      <c r="H30" s="18">
        <f t="shared" si="0"/>
        <v>954078.6</v>
      </c>
      <c r="I30" s="19" t="s">
        <v>1949</v>
      </c>
      <c r="J30" s="3"/>
      <c r="K30" s="3"/>
      <c r="L30" s="3"/>
      <c r="M30" s="3"/>
      <c r="N30" s="3"/>
      <c r="O30" s="3"/>
    </row>
    <row r="31" spans="1:15">
      <c r="A31" s="15">
        <v>55</v>
      </c>
      <c r="B31" s="15" t="s">
        <v>2003</v>
      </c>
      <c r="C31" s="16" t="s">
        <v>487</v>
      </c>
      <c r="D31" s="16" t="s">
        <v>2004</v>
      </c>
      <c r="E31" s="17">
        <v>4321575</v>
      </c>
      <c r="F31" s="17">
        <v>864315</v>
      </c>
      <c r="G31" s="17">
        <v>3457260</v>
      </c>
      <c r="H31" s="18">
        <f t="shared" si="0"/>
        <v>3457260</v>
      </c>
      <c r="I31" s="19" t="s">
        <v>1949</v>
      </c>
      <c r="J31" s="3"/>
      <c r="K31" s="3"/>
      <c r="L31" s="3"/>
      <c r="M31" s="3"/>
      <c r="N31" s="3"/>
      <c r="O31" s="3"/>
    </row>
    <row r="32" spans="1:15">
      <c r="A32" s="15">
        <v>53</v>
      </c>
      <c r="B32" s="15" t="s">
        <v>2005</v>
      </c>
      <c r="C32" s="16" t="s">
        <v>1447</v>
      </c>
      <c r="D32" s="16" t="s">
        <v>2006</v>
      </c>
      <c r="E32" s="17">
        <v>919765</v>
      </c>
      <c r="F32" s="17">
        <v>183953</v>
      </c>
      <c r="G32" s="17">
        <v>735812</v>
      </c>
      <c r="H32" s="18">
        <f t="shared" si="0"/>
        <v>735812</v>
      </c>
      <c r="I32" s="19" t="s">
        <v>1949</v>
      </c>
      <c r="J32" s="3"/>
      <c r="K32" s="3"/>
      <c r="L32" s="3"/>
      <c r="M32" s="3"/>
      <c r="N32" s="3"/>
      <c r="O32" s="3"/>
    </row>
    <row r="33" spans="1:15">
      <c r="A33" s="15">
        <v>53</v>
      </c>
      <c r="B33" s="15" t="s">
        <v>2007</v>
      </c>
      <c r="C33" s="16" t="s">
        <v>1328</v>
      </c>
      <c r="D33" s="16" t="s">
        <v>2008</v>
      </c>
      <c r="E33" s="17">
        <v>839037</v>
      </c>
      <c r="F33" s="17">
        <v>550000</v>
      </c>
      <c r="G33" s="17">
        <v>289037</v>
      </c>
      <c r="H33" s="18">
        <f t="shared" si="0"/>
        <v>289037</v>
      </c>
      <c r="I33" s="19" t="s">
        <v>1949</v>
      </c>
      <c r="J33" s="3"/>
      <c r="K33" s="3"/>
      <c r="L33" s="3"/>
      <c r="M33" s="3"/>
      <c r="N33" s="3"/>
      <c r="O33" s="3"/>
    </row>
    <row r="34" spans="1:15">
      <c r="A34" s="15">
        <v>50</v>
      </c>
      <c r="B34" s="15" t="s">
        <v>2009</v>
      </c>
      <c r="C34" s="16" t="s">
        <v>1328</v>
      </c>
      <c r="D34" s="16" t="s">
        <v>2010</v>
      </c>
      <c r="E34" s="17">
        <v>2564755</v>
      </c>
      <c r="F34" s="17">
        <v>540000</v>
      </c>
      <c r="G34" s="17">
        <v>2024755</v>
      </c>
      <c r="H34" s="18">
        <f t="shared" si="0"/>
        <v>2024755</v>
      </c>
      <c r="I34" s="19" t="s">
        <v>1949</v>
      </c>
      <c r="J34" s="3"/>
      <c r="K34" s="3"/>
      <c r="L34" s="3"/>
      <c r="M34" s="3"/>
      <c r="N34" s="3"/>
      <c r="O34" s="3"/>
    </row>
    <row r="35" spans="1:15">
      <c r="A35" s="15">
        <v>50</v>
      </c>
      <c r="B35" s="15" t="s">
        <v>2011</v>
      </c>
      <c r="C35" s="16" t="s">
        <v>457</v>
      </c>
      <c r="D35" s="16" t="s">
        <v>2012</v>
      </c>
      <c r="E35" s="17">
        <v>2612017</v>
      </c>
      <c r="F35" s="17">
        <v>535463</v>
      </c>
      <c r="G35" s="17">
        <v>2076554</v>
      </c>
      <c r="H35" s="18">
        <f t="shared" si="0"/>
        <v>2076554</v>
      </c>
      <c r="I35" s="19" t="s">
        <v>1949</v>
      </c>
      <c r="J35" s="3"/>
      <c r="K35" s="3"/>
      <c r="L35" s="3"/>
      <c r="M35" s="3"/>
      <c r="N35" s="3"/>
      <c r="O35" s="3"/>
    </row>
    <row r="36" spans="1:15">
      <c r="A36" s="15">
        <v>50</v>
      </c>
      <c r="B36" s="15" t="s">
        <v>2013</v>
      </c>
      <c r="C36" s="16" t="s">
        <v>541</v>
      </c>
      <c r="D36" s="16" t="s">
        <v>2014</v>
      </c>
      <c r="E36" s="17">
        <v>4545143</v>
      </c>
      <c r="F36" s="17">
        <v>2272571.5</v>
      </c>
      <c r="G36" s="17">
        <v>2272571.5</v>
      </c>
      <c r="H36" s="18">
        <f t="shared" si="0"/>
        <v>2272571.5</v>
      </c>
      <c r="I36" s="19" t="s">
        <v>1949</v>
      </c>
      <c r="J36" s="3"/>
      <c r="K36" s="3"/>
      <c r="L36" s="3"/>
      <c r="M36" s="3"/>
      <c r="N36" s="3"/>
      <c r="O36" s="3"/>
    </row>
    <row r="37" spans="1:15">
      <c r="A37" s="15">
        <v>50</v>
      </c>
      <c r="B37" s="15" t="s">
        <v>2015</v>
      </c>
      <c r="C37" s="16" t="s">
        <v>1147</v>
      </c>
      <c r="D37" s="16" t="s">
        <v>2016</v>
      </c>
      <c r="E37" s="17">
        <v>8676000</v>
      </c>
      <c r="F37" s="17">
        <v>3676000</v>
      </c>
      <c r="G37" s="17">
        <v>5000000</v>
      </c>
      <c r="H37" s="18">
        <f t="shared" si="0"/>
        <v>5000000</v>
      </c>
      <c r="I37" s="19" t="s">
        <v>1949</v>
      </c>
      <c r="J37" s="3"/>
      <c r="K37" s="3"/>
      <c r="L37" s="3"/>
      <c r="M37" s="3"/>
      <c r="N37" s="3"/>
      <c r="O37" s="3"/>
    </row>
    <row r="38" spans="1:15">
      <c r="A38" s="15">
        <v>48</v>
      </c>
      <c r="B38" s="15" t="s">
        <v>2017</v>
      </c>
      <c r="C38" s="16" t="s">
        <v>460</v>
      </c>
      <c r="D38" s="16" t="s">
        <v>2018</v>
      </c>
      <c r="E38" s="17">
        <v>5100000</v>
      </c>
      <c r="F38" s="17">
        <v>100000</v>
      </c>
      <c r="G38" s="17">
        <v>5000000</v>
      </c>
      <c r="H38" s="18">
        <f t="shared" si="0"/>
        <v>5000000</v>
      </c>
      <c r="I38" s="19" t="s">
        <v>1949</v>
      </c>
      <c r="J38" s="3"/>
      <c r="K38" s="3"/>
      <c r="L38" s="3"/>
      <c r="M38" s="3"/>
      <c r="N38" s="3"/>
      <c r="O38" s="3"/>
    </row>
    <row r="39" spans="1:15">
      <c r="A39" s="15">
        <v>45</v>
      </c>
      <c r="B39" s="15" t="s">
        <v>2019</v>
      </c>
      <c r="C39" s="16" t="s">
        <v>349</v>
      </c>
      <c r="D39" s="16" t="s">
        <v>2020</v>
      </c>
      <c r="E39" s="17">
        <v>1542205</v>
      </c>
      <c r="F39" s="17">
        <v>309000</v>
      </c>
      <c r="G39" s="17">
        <v>1233205</v>
      </c>
      <c r="H39" s="18">
        <f t="shared" si="0"/>
        <v>1233205</v>
      </c>
      <c r="I39" s="19" t="s">
        <v>1949</v>
      </c>
      <c r="J39" s="3"/>
      <c r="K39" s="3"/>
      <c r="L39" s="3"/>
      <c r="M39" s="3"/>
      <c r="N39" s="3"/>
      <c r="O39" s="3"/>
    </row>
    <row r="40" spans="1:15">
      <c r="A40" s="15">
        <v>45</v>
      </c>
      <c r="B40" s="15" t="s">
        <v>2021</v>
      </c>
      <c r="C40" s="16" t="s">
        <v>349</v>
      </c>
      <c r="D40" s="16" t="s">
        <v>2022</v>
      </c>
      <c r="E40" s="17">
        <v>1354515</v>
      </c>
      <c r="F40" s="17">
        <v>271000</v>
      </c>
      <c r="G40" s="17">
        <v>1083515</v>
      </c>
      <c r="H40" s="18">
        <f t="shared" si="0"/>
        <v>1083515</v>
      </c>
      <c r="I40" s="19" t="s">
        <v>1949</v>
      </c>
      <c r="J40" s="3"/>
      <c r="K40" s="3"/>
      <c r="L40" s="3"/>
      <c r="M40" s="3"/>
      <c r="N40" s="3"/>
      <c r="O40" s="3"/>
    </row>
    <row r="41" spans="1:15">
      <c r="A41" s="15">
        <v>45</v>
      </c>
      <c r="B41" s="15" t="s">
        <v>2023</v>
      </c>
      <c r="C41" s="16" t="s">
        <v>460</v>
      </c>
      <c r="D41" s="16" t="s">
        <v>2024</v>
      </c>
      <c r="E41" s="17">
        <v>605000</v>
      </c>
      <c r="F41" s="17">
        <v>105000</v>
      </c>
      <c r="G41" s="17">
        <v>500000</v>
      </c>
      <c r="H41" s="18">
        <f t="shared" si="0"/>
        <v>500000</v>
      </c>
      <c r="I41" s="19" t="s">
        <v>1949</v>
      </c>
      <c r="J41" s="3"/>
      <c r="K41" s="3"/>
      <c r="L41" s="3"/>
      <c r="M41" s="3"/>
      <c r="N41" s="3"/>
      <c r="O41" s="3"/>
    </row>
    <row r="42" spans="1:15">
      <c r="A42" s="15">
        <v>45</v>
      </c>
      <c r="B42" s="15" t="s">
        <v>2025</v>
      </c>
      <c r="C42" s="16" t="s">
        <v>1577</v>
      </c>
      <c r="D42" s="16" t="s">
        <v>2026</v>
      </c>
      <c r="E42" s="17">
        <v>2280002.4500000002</v>
      </c>
      <c r="F42" s="17">
        <v>478800.51</v>
      </c>
      <c r="G42" s="17">
        <v>1801201.94</v>
      </c>
      <c r="H42" s="18">
        <f t="shared" si="0"/>
        <v>1801201.94</v>
      </c>
      <c r="I42" s="19" t="s">
        <v>1949</v>
      </c>
      <c r="J42" s="3"/>
      <c r="K42" s="3"/>
      <c r="L42" s="3"/>
      <c r="M42" s="3"/>
      <c r="N42" s="3"/>
      <c r="O42" s="3"/>
    </row>
    <row r="43" spans="1:15">
      <c r="A43" s="15">
        <v>45</v>
      </c>
      <c r="B43" s="15" t="s">
        <v>2027</v>
      </c>
      <c r="C43" s="16" t="s">
        <v>1059</v>
      </c>
      <c r="D43" s="16" t="s">
        <v>2028</v>
      </c>
      <c r="E43" s="17">
        <v>6000000</v>
      </c>
      <c r="F43" s="17">
        <v>740000</v>
      </c>
      <c r="G43" s="17">
        <v>4800000</v>
      </c>
      <c r="H43" s="18">
        <f t="shared" si="0"/>
        <v>4800000</v>
      </c>
      <c r="I43" s="19" t="s">
        <v>1949</v>
      </c>
      <c r="J43" s="3"/>
      <c r="K43" s="3"/>
      <c r="L43" s="3"/>
      <c r="M43" s="3"/>
      <c r="N43" s="3"/>
      <c r="O43" s="3"/>
    </row>
    <row r="44" spans="1:15">
      <c r="A44" s="15">
        <v>45</v>
      </c>
      <c r="B44" s="15" t="s">
        <v>2029</v>
      </c>
      <c r="C44" s="16" t="s">
        <v>457</v>
      </c>
      <c r="D44" s="16" t="s">
        <v>2030</v>
      </c>
      <c r="E44" s="17">
        <v>6025283</v>
      </c>
      <c r="F44" s="17">
        <v>1025283</v>
      </c>
      <c r="G44" s="17">
        <v>5000000</v>
      </c>
      <c r="H44" s="18">
        <f t="shared" si="0"/>
        <v>5000000</v>
      </c>
      <c r="I44" s="19" t="s">
        <v>1949</v>
      </c>
      <c r="J44" s="3"/>
      <c r="K44" s="3"/>
      <c r="L44" s="3"/>
      <c r="M44" s="3"/>
      <c r="N44" s="3"/>
      <c r="O44" s="3"/>
    </row>
    <row r="45" spans="1:15">
      <c r="A45" s="15">
        <v>40</v>
      </c>
      <c r="B45" s="15" t="s">
        <v>2031</v>
      </c>
      <c r="C45" s="16" t="s">
        <v>1577</v>
      </c>
      <c r="D45" s="16" t="s">
        <v>2032</v>
      </c>
      <c r="E45" s="17">
        <v>4940268.42</v>
      </c>
      <c r="F45" s="17">
        <v>1</v>
      </c>
      <c r="G45" s="17">
        <v>4940267.42</v>
      </c>
      <c r="H45" s="18">
        <f t="shared" si="0"/>
        <v>4940267.42</v>
      </c>
      <c r="I45" s="19" t="s">
        <v>1949</v>
      </c>
      <c r="J45" s="3"/>
      <c r="K45" s="3"/>
      <c r="L45" s="3"/>
      <c r="M45" s="3"/>
      <c r="N45" s="3"/>
      <c r="O45" s="3"/>
    </row>
    <row r="46" spans="1:15">
      <c r="A46" s="15">
        <v>40</v>
      </c>
      <c r="B46" s="15" t="s">
        <v>2033</v>
      </c>
      <c r="C46" s="16" t="s">
        <v>1328</v>
      </c>
      <c r="D46" s="16" t="s">
        <v>2034</v>
      </c>
      <c r="E46" s="17">
        <v>900000</v>
      </c>
      <c r="F46" s="17">
        <v>200000</v>
      </c>
      <c r="G46" s="17">
        <v>700000</v>
      </c>
      <c r="H46" s="18">
        <f t="shared" si="0"/>
        <v>700000</v>
      </c>
      <c r="I46" s="19" t="s">
        <v>1949</v>
      </c>
      <c r="J46" s="3"/>
      <c r="K46" s="3"/>
      <c r="L46" s="3"/>
      <c r="M46" s="3"/>
      <c r="N46" s="3"/>
      <c r="O46" s="3"/>
    </row>
    <row r="47" spans="1:15">
      <c r="A47" s="15">
        <v>40</v>
      </c>
      <c r="B47" s="15" t="s">
        <v>2035</v>
      </c>
      <c r="C47" s="16" t="s">
        <v>457</v>
      </c>
      <c r="D47" s="16" t="s">
        <v>2036</v>
      </c>
      <c r="E47" s="17">
        <v>3158498</v>
      </c>
      <c r="F47" s="17">
        <v>647492.09</v>
      </c>
      <c r="G47" s="17">
        <v>2511005.91</v>
      </c>
      <c r="H47" s="18">
        <f t="shared" si="0"/>
        <v>2511005.91</v>
      </c>
      <c r="I47" s="19" t="s">
        <v>1949</v>
      </c>
      <c r="J47" s="3"/>
      <c r="K47" s="3"/>
      <c r="L47" s="3"/>
      <c r="M47" s="3"/>
      <c r="N47" s="3"/>
      <c r="O47" s="3"/>
    </row>
    <row r="48" spans="1:15">
      <c r="A48" s="15">
        <v>38</v>
      </c>
      <c r="B48" s="15" t="s">
        <v>2037</v>
      </c>
      <c r="C48" s="16" t="s">
        <v>349</v>
      </c>
      <c r="D48" s="16" t="s">
        <v>2038</v>
      </c>
      <c r="E48" s="17">
        <v>1871282</v>
      </c>
      <c r="F48" s="17">
        <v>375000</v>
      </c>
      <c r="G48" s="17">
        <v>1496282</v>
      </c>
      <c r="H48" s="18">
        <f t="shared" si="0"/>
        <v>1496282</v>
      </c>
      <c r="I48" s="19" t="s">
        <v>1949</v>
      </c>
      <c r="J48" s="3"/>
      <c r="K48" s="3"/>
      <c r="L48" s="3"/>
      <c r="M48" s="3"/>
      <c r="N48" s="3"/>
      <c r="O48" s="3"/>
    </row>
    <row r="49" spans="1:15">
      <c r="A49" s="15">
        <v>38</v>
      </c>
      <c r="B49" s="15" t="s">
        <v>2039</v>
      </c>
      <c r="C49" s="16" t="s">
        <v>682</v>
      </c>
      <c r="D49" s="16" t="s">
        <v>2040</v>
      </c>
      <c r="E49" s="17">
        <v>400400</v>
      </c>
      <c r="F49" s="17">
        <v>84084</v>
      </c>
      <c r="G49" s="17">
        <v>316316</v>
      </c>
      <c r="H49" s="18">
        <f t="shared" si="0"/>
        <v>316316</v>
      </c>
      <c r="I49" s="19" t="s">
        <v>1949</v>
      </c>
      <c r="J49" s="3"/>
      <c r="K49" s="3"/>
      <c r="L49" s="3"/>
      <c r="M49" s="3"/>
      <c r="N49" s="3"/>
      <c r="O49" s="3"/>
    </row>
    <row r="50" spans="1:15">
      <c r="A50" s="15">
        <v>38</v>
      </c>
      <c r="B50" s="15" t="s">
        <v>2041</v>
      </c>
      <c r="C50" s="16" t="s">
        <v>2042</v>
      </c>
      <c r="D50" s="16" t="s">
        <v>2043</v>
      </c>
      <c r="E50" s="17">
        <v>950000</v>
      </c>
      <c r="F50" s="17">
        <v>100000</v>
      </c>
      <c r="G50" s="17">
        <v>850000</v>
      </c>
      <c r="H50" s="18">
        <f t="shared" si="0"/>
        <v>850000</v>
      </c>
      <c r="I50" s="19" t="s">
        <v>1949</v>
      </c>
      <c r="J50" s="3"/>
      <c r="K50" s="3"/>
      <c r="L50" s="3"/>
      <c r="M50" s="3"/>
      <c r="N50" s="3"/>
      <c r="O50" s="3"/>
    </row>
    <row r="51" spans="1:15">
      <c r="A51" s="15">
        <v>38</v>
      </c>
      <c r="B51" s="15" t="s">
        <v>2044</v>
      </c>
      <c r="C51" s="16" t="s">
        <v>652</v>
      </c>
      <c r="D51" s="16" t="s">
        <v>2045</v>
      </c>
      <c r="E51" s="17">
        <v>500000</v>
      </c>
      <c r="F51" s="17">
        <v>1</v>
      </c>
      <c r="G51" s="17">
        <v>499999</v>
      </c>
      <c r="H51" s="18">
        <f t="shared" si="0"/>
        <v>499999</v>
      </c>
      <c r="I51" s="19" t="s">
        <v>1949</v>
      </c>
      <c r="J51" s="3"/>
      <c r="K51" s="3"/>
      <c r="L51" s="3"/>
      <c r="M51" s="3"/>
      <c r="N51" s="3"/>
      <c r="O51" s="3"/>
    </row>
    <row r="52" spans="1:15">
      <c r="A52" s="15">
        <v>35</v>
      </c>
      <c r="B52" s="15" t="s">
        <v>2046</v>
      </c>
      <c r="C52" s="16" t="s">
        <v>709</v>
      </c>
      <c r="D52" s="16" t="s">
        <v>2047</v>
      </c>
      <c r="E52" s="17">
        <v>5000000</v>
      </c>
      <c r="F52" s="17">
        <v>1</v>
      </c>
      <c r="G52" s="17">
        <v>4999999</v>
      </c>
      <c r="H52" s="18">
        <f t="shared" si="0"/>
        <v>4999999</v>
      </c>
      <c r="I52" s="19" t="s">
        <v>1949</v>
      </c>
      <c r="J52" s="3"/>
      <c r="K52" s="3"/>
      <c r="L52" s="3"/>
      <c r="M52" s="3"/>
      <c r="N52" s="3"/>
      <c r="O52" s="3"/>
    </row>
    <row r="53" spans="1:15">
      <c r="A53" s="15">
        <v>35</v>
      </c>
      <c r="B53" s="15" t="s">
        <v>2048</v>
      </c>
      <c r="C53" s="16" t="s">
        <v>562</v>
      </c>
      <c r="D53" s="16" t="s">
        <v>2049</v>
      </c>
      <c r="E53" s="17">
        <v>4929101</v>
      </c>
      <c r="F53" s="17">
        <v>1</v>
      </c>
      <c r="G53" s="17">
        <v>4929100</v>
      </c>
      <c r="H53" s="18">
        <f t="shared" si="0"/>
        <v>4929100</v>
      </c>
      <c r="I53" s="19" t="s">
        <v>1949</v>
      </c>
      <c r="J53" s="3"/>
      <c r="K53" s="3"/>
      <c r="L53" s="3"/>
      <c r="M53" s="3"/>
      <c r="N53" s="3"/>
      <c r="O53" s="3"/>
    </row>
    <row r="54" spans="1:15" s="20" customFormat="1">
      <c r="A54" s="15">
        <v>35</v>
      </c>
      <c r="B54" s="15" t="s">
        <v>2050</v>
      </c>
      <c r="C54" s="16" t="s">
        <v>1934</v>
      </c>
      <c r="D54" s="16" t="s">
        <v>2051</v>
      </c>
      <c r="E54" s="17">
        <v>5010000</v>
      </c>
      <c r="F54" s="17">
        <v>10000</v>
      </c>
      <c r="G54" s="17">
        <v>5000000</v>
      </c>
      <c r="H54" s="18">
        <f t="shared" si="0"/>
        <v>5000000</v>
      </c>
      <c r="I54" s="19" t="s">
        <v>1949</v>
      </c>
      <c r="J54" s="5"/>
      <c r="K54" s="5"/>
      <c r="L54" s="5"/>
      <c r="M54" s="5"/>
      <c r="N54" s="5"/>
      <c r="O54" s="5"/>
    </row>
    <row r="55" spans="1:15">
      <c r="A55" s="15">
        <v>35</v>
      </c>
      <c r="B55" s="15" t="s">
        <v>2052</v>
      </c>
      <c r="C55" s="16" t="s">
        <v>894</v>
      </c>
      <c r="D55" s="16" t="s">
        <v>2053</v>
      </c>
      <c r="E55" s="17">
        <v>1008159.81</v>
      </c>
      <c r="F55" s="17">
        <v>211713.56</v>
      </c>
      <c r="G55" s="17">
        <v>796446.25</v>
      </c>
      <c r="H55" s="18">
        <f t="shared" si="0"/>
        <v>796446.25</v>
      </c>
      <c r="I55" s="19" t="s">
        <v>1949</v>
      </c>
      <c r="J55" s="3"/>
      <c r="K55" s="3"/>
      <c r="L55" s="3"/>
      <c r="M55" s="3"/>
      <c r="N55" s="3"/>
      <c r="O55" s="3"/>
    </row>
    <row r="56" spans="1:15">
      <c r="A56" s="15">
        <v>35</v>
      </c>
      <c r="B56" s="15" t="s">
        <v>2054</v>
      </c>
      <c r="C56" s="16" t="s">
        <v>975</v>
      </c>
      <c r="D56" s="16" t="s">
        <v>2055</v>
      </c>
      <c r="E56" s="17">
        <v>500000</v>
      </c>
      <c r="F56" s="17">
        <v>105000</v>
      </c>
      <c r="G56" s="17">
        <v>395000</v>
      </c>
      <c r="H56" s="18">
        <f t="shared" si="0"/>
        <v>395000</v>
      </c>
      <c r="I56" s="19" t="s">
        <v>1949</v>
      </c>
      <c r="J56" s="3"/>
      <c r="K56" s="3"/>
      <c r="L56" s="3"/>
      <c r="M56" s="3"/>
      <c r="N56" s="3"/>
      <c r="O56" s="3"/>
    </row>
    <row r="57" spans="1:15">
      <c r="A57" s="15">
        <v>35</v>
      </c>
      <c r="B57" s="15" t="s">
        <v>2056</v>
      </c>
      <c r="C57" s="16" t="s">
        <v>2057</v>
      </c>
      <c r="D57" s="16" t="s">
        <v>2058</v>
      </c>
      <c r="E57" s="17">
        <v>1988000</v>
      </c>
      <c r="F57" s="17">
        <v>400000</v>
      </c>
      <c r="G57" s="17">
        <v>1588000</v>
      </c>
      <c r="H57" s="18">
        <f t="shared" si="0"/>
        <v>1588000</v>
      </c>
      <c r="I57" s="19" t="s">
        <v>1949</v>
      </c>
      <c r="J57" s="3"/>
      <c r="K57" s="3"/>
      <c r="L57" s="3"/>
      <c r="M57" s="3"/>
      <c r="N57" s="3"/>
      <c r="O57" s="3"/>
    </row>
    <row r="58" spans="1:15">
      <c r="A58" s="15">
        <v>35</v>
      </c>
      <c r="B58" s="15" t="s">
        <v>2059</v>
      </c>
      <c r="C58" s="16" t="s">
        <v>463</v>
      </c>
      <c r="D58" s="16" t="s">
        <v>2060</v>
      </c>
      <c r="E58" s="17">
        <v>6293000</v>
      </c>
      <c r="F58" s="17">
        <v>1329113.94</v>
      </c>
      <c r="G58" s="17">
        <v>4963886.0599999996</v>
      </c>
      <c r="H58" s="18">
        <f t="shared" si="0"/>
        <v>4963886.0599999996</v>
      </c>
      <c r="I58" s="19" t="s">
        <v>1949</v>
      </c>
      <c r="J58" s="3"/>
      <c r="K58" s="3"/>
      <c r="L58" s="3"/>
      <c r="M58" s="3"/>
      <c r="N58" s="3"/>
      <c r="O58" s="3"/>
    </row>
    <row r="59" spans="1:15">
      <c r="A59" s="15">
        <v>35</v>
      </c>
      <c r="B59" s="15" t="s">
        <v>2061</v>
      </c>
      <c r="C59" s="16" t="s">
        <v>1498</v>
      </c>
      <c r="D59" s="16" t="s">
        <v>2062</v>
      </c>
      <c r="E59" s="17">
        <v>5394000</v>
      </c>
      <c r="F59" s="17">
        <v>1079340</v>
      </c>
      <c r="G59" s="17">
        <v>4314660</v>
      </c>
      <c r="H59" s="18">
        <f t="shared" si="0"/>
        <v>4314660</v>
      </c>
      <c r="I59" s="19" t="s">
        <v>1949</v>
      </c>
      <c r="J59" s="3"/>
      <c r="K59" s="3"/>
      <c r="L59" s="3"/>
      <c r="M59" s="3"/>
      <c r="N59" s="3"/>
      <c r="O59" s="3"/>
    </row>
    <row r="60" spans="1:15">
      <c r="A60" s="15">
        <v>35</v>
      </c>
      <c r="B60" s="15" t="s">
        <v>2063</v>
      </c>
      <c r="C60" s="16" t="s">
        <v>811</v>
      </c>
      <c r="D60" s="16" t="s">
        <v>2064</v>
      </c>
      <c r="E60" s="17">
        <v>199782</v>
      </c>
      <c r="F60" s="17">
        <v>40200</v>
      </c>
      <c r="G60" s="17">
        <v>159582</v>
      </c>
      <c r="H60" s="18">
        <f t="shared" si="0"/>
        <v>159582</v>
      </c>
      <c r="I60" s="19" t="s">
        <v>1949</v>
      </c>
      <c r="J60" s="3"/>
      <c r="K60" s="3"/>
      <c r="L60" s="3"/>
      <c r="M60" s="3"/>
      <c r="N60" s="3"/>
      <c r="O60" s="3"/>
    </row>
    <row r="61" spans="1:15">
      <c r="A61" s="15">
        <v>35</v>
      </c>
      <c r="B61" s="15" t="s">
        <v>2065</v>
      </c>
      <c r="C61" s="16" t="s">
        <v>811</v>
      </c>
      <c r="D61" s="16" t="s">
        <v>2066</v>
      </c>
      <c r="E61" s="17">
        <v>253312.5</v>
      </c>
      <c r="F61" s="17">
        <v>51255</v>
      </c>
      <c r="G61" s="17">
        <v>202057.5</v>
      </c>
      <c r="H61" s="18">
        <f t="shared" si="0"/>
        <v>202057.5</v>
      </c>
      <c r="I61" s="19" t="s">
        <v>1949</v>
      </c>
      <c r="J61" s="3"/>
      <c r="K61" s="3"/>
      <c r="L61" s="3"/>
      <c r="M61" s="3"/>
      <c r="N61" s="3"/>
      <c r="O61" s="3"/>
    </row>
    <row r="62" spans="1:15">
      <c r="A62" s="15">
        <v>35</v>
      </c>
      <c r="B62" s="15" t="s">
        <v>2067</v>
      </c>
      <c r="C62" s="16" t="s">
        <v>1023</v>
      </c>
      <c r="D62" s="16" t="s">
        <v>2068</v>
      </c>
      <c r="E62" s="17">
        <v>606279.85</v>
      </c>
      <c r="F62" s="17">
        <v>363767.91</v>
      </c>
      <c r="G62" s="17">
        <v>242511.94</v>
      </c>
      <c r="H62" s="18">
        <f t="shared" si="0"/>
        <v>242511.94</v>
      </c>
      <c r="I62" s="19" t="s">
        <v>1949</v>
      </c>
      <c r="J62" s="3"/>
      <c r="K62" s="3"/>
      <c r="L62" s="3"/>
      <c r="M62" s="3"/>
      <c r="N62" s="3"/>
      <c r="O62" s="3"/>
    </row>
    <row r="63" spans="1:15">
      <c r="A63" s="15">
        <v>33</v>
      </c>
      <c r="B63" s="15" t="s">
        <v>2069</v>
      </c>
      <c r="C63" s="16" t="s">
        <v>625</v>
      </c>
      <c r="D63" s="16" t="s">
        <v>2070</v>
      </c>
      <c r="E63" s="17">
        <v>4864500</v>
      </c>
      <c r="F63" s="17">
        <v>973386</v>
      </c>
      <c r="G63" s="17">
        <v>3891114</v>
      </c>
      <c r="H63" s="18">
        <f t="shared" si="0"/>
        <v>3891114</v>
      </c>
      <c r="I63" s="19" t="s">
        <v>1949</v>
      </c>
      <c r="J63" s="3"/>
      <c r="K63" s="3"/>
      <c r="L63" s="3"/>
      <c r="M63" s="3"/>
      <c r="N63" s="3"/>
      <c r="O63" s="3"/>
    </row>
    <row r="64" spans="1:15">
      <c r="A64" s="15">
        <v>33</v>
      </c>
      <c r="B64" s="15" t="s">
        <v>2071</v>
      </c>
      <c r="C64" s="16" t="s">
        <v>2072</v>
      </c>
      <c r="D64" s="16" t="s">
        <v>2073</v>
      </c>
      <c r="E64" s="17">
        <v>4132680</v>
      </c>
      <c r="F64" s="17">
        <v>82653.600000000006</v>
      </c>
      <c r="G64" s="17">
        <v>4050026.4</v>
      </c>
      <c r="H64" s="18">
        <f t="shared" si="0"/>
        <v>4050026.4</v>
      </c>
      <c r="I64" s="19" t="s">
        <v>1949</v>
      </c>
      <c r="J64" s="3"/>
      <c r="K64" s="3"/>
      <c r="L64" s="3"/>
      <c r="M64" s="3"/>
      <c r="N64" s="3"/>
      <c r="O64" s="3"/>
    </row>
    <row r="65" spans="1:15" s="20" customFormat="1">
      <c r="A65" s="15">
        <v>31</v>
      </c>
      <c r="B65" s="15" t="s">
        <v>2074</v>
      </c>
      <c r="C65" s="16" t="s">
        <v>709</v>
      </c>
      <c r="D65" s="16" t="s">
        <v>2075</v>
      </c>
      <c r="E65" s="17">
        <v>1169000</v>
      </c>
      <c r="F65" s="17">
        <v>100000</v>
      </c>
      <c r="G65" s="17">
        <v>1069000</v>
      </c>
      <c r="H65" s="18">
        <f t="shared" si="0"/>
        <v>1069000</v>
      </c>
      <c r="I65" s="19" t="s">
        <v>1949</v>
      </c>
      <c r="J65" s="5"/>
      <c r="K65" s="5"/>
      <c r="L65" s="5"/>
      <c r="M65" s="5"/>
      <c r="N65" s="5"/>
      <c r="O65" s="5"/>
    </row>
    <row r="66" spans="1:15" s="20" customFormat="1">
      <c r="A66" s="15">
        <v>30</v>
      </c>
      <c r="B66" s="15" t="s">
        <v>2076</v>
      </c>
      <c r="C66" s="16" t="s">
        <v>2077</v>
      </c>
      <c r="D66" s="16" t="s">
        <v>2078</v>
      </c>
      <c r="E66" s="17">
        <v>2769800</v>
      </c>
      <c r="F66" s="17">
        <v>553970</v>
      </c>
      <c r="G66" s="17">
        <v>2215830</v>
      </c>
      <c r="H66" s="18">
        <f t="shared" si="0"/>
        <v>2215830</v>
      </c>
      <c r="I66" s="19" t="s">
        <v>1949</v>
      </c>
      <c r="J66" s="5"/>
      <c r="K66" s="5"/>
      <c r="L66" s="5"/>
      <c r="M66" s="5"/>
      <c r="N66" s="5"/>
      <c r="O66" s="5"/>
    </row>
    <row r="67" spans="1:15" s="20" customFormat="1">
      <c r="A67" s="15">
        <v>30</v>
      </c>
      <c r="B67" s="15" t="s">
        <v>2079</v>
      </c>
      <c r="C67" s="16" t="s">
        <v>1023</v>
      </c>
      <c r="D67" s="16" t="s">
        <v>2080</v>
      </c>
      <c r="E67" s="17">
        <v>3070300</v>
      </c>
      <c r="F67" s="17">
        <v>1842180</v>
      </c>
      <c r="G67" s="17">
        <v>1228120</v>
      </c>
      <c r="H67" s="18">
        <f t="shared" si="0"/>
        <v>1228120</v>
      </c>
      <c r="I67" s="19" t="s">
        <v>1949</v>
      </c>
      <c r="J67" s="5"/>
      <c r="K67" s="5"/>
      <c r="L67" s="5"/>
      <c r="M67" s="5"/>
      <c r="N67" s="5"/>
      <c r="O67" s="5"/>
    </row>
    <row r="68" spans="1:15" s="22" customFormat="1">
      <c r="A68" s="15">
        <v>30</v>
      </c>
      <c r="B68" s="15" t="s">
        <v>2081</v>
      </c>
      <c r="C68" s="21" t="s">
        <v>1023</v>
      </c>
      <c r="D68" s="16" t="s">
        <v>2082</v>
      </c>
      <c r="E68" s="17">
        <v>1079000</v>
      </c>
      <c r="F68" s="17">
        <v>647400</v>
      </c>
      <c r="G68" s="17">
        <v>431600</v>
      </c>
      <c r="H68" s="18">
        <f t="shared" ref="H68:H70" si="1">G68</f>
        <v>431600</v>
      </c>
      <c r="I68" s="19" t="s">
        <v>1949</v>
      </c>
      <c r="J68" s="6"/>
      <c r="K68" s="6"/>
      <c r="L68" s="6"/>
      <c r="M68" s="6"/>
      <c r="N68" s="6"/>
      <c r="O68" s="6"/>
    </row>
    <row r="69" spans="1:15" s="24" customFormat="1">
      <c r="A69" s="15">
        <v>30</v>
      </c>
      <c r="B69" s="15" t="s">
        <v>2083</v>
      </c>
      <c r="C69" s="21" t="s">
        <v>1023</v>
      </c>
      <c r="D69" s="16" t="s">
        <v>2084</v>
      </c>
      <c r="E69" s="17">
        <v>2884000</v>
      </c>
      <c r="F69" s="17">
        <v>1730400</v>
      </c>
      <c r="G69" s="17">
        <v>1153600</v>
      </c>
      <c r="H69" s="18">
        <f t="shared" si="1"/>
        <v>1153600</v>
      </c>
      <c r="I69" s="19" t="s">
        <v>1949</v>
      </c>
      <c r="J69" s="23"/>
      <c r="K69" s="23"/>
      <c r="L69" s="23"/>
      <c r="M69" s="23"/>
      <c r="N69" s="23"/>
      <c r="O69" s="23"/>
    </row>
    <row r="70" spans="1:15" s="24" customFormat="1">
      <c r="A70" s="15">
        <v>30</v>
      </c>
      <c r="B70" s="15" t="s">
        <v>2085</v>
      </c>
      <c r="C70" s="16" t="s">
        <v>2086</v>
      </c>
      <c r="D70" s="16" t="s">
        <v>1125</v>
      </c>
      <c r="E70" s="17">
        <v>2200000</v>
      </c>
      <c r="F70" s="17">
        <v>442200</v>
      </c>
      <c r="G70" s="17">
        <v>1757800</v>
      </c>
      <c r="H70" s="18">
        <f t="shared" si="1"/>
        <v>1757800</v>
      </c>
      <c r="I70" s="19" t="s">
        <v>1949</v>
      </c>
      <c r="J70" s="23"/>
      <c r="K70" s="23"/>
      <c r="L70" s="23"/>
      <c r="M70" s="23"/>
      <c r="N70" s="23"/>
      <c r="O70" s="23"/>
    </row>
    <row r="71" spans="1:15" s="20" customFormat="1">
      <c r="A71" s="25">
        <v>28</v>
      </c>
      <c r="B71" s="25" t="s">
        <v>2087</v>
      </c>
      <c r="C71" s="26" t="s">
        <v>628</v>
      </c>
      <c r="D71" s="26" t="s">
        <v>2088</v>
      </c>
      <c r="E71" s="27">
        <v>4546000</v>
      </c>
      <c r="F71" s="27">
        <v>46000</v>
      </c>
      <c r="G71" s="27">
        <v>4500000</v>
      </c>
      <c r="H71" s="28">
        <f>150000000-SUM(H4:H70)</f>
        <v>3750612.7399999797</v>
      </c>
      <c r="I71" s="29" t="s">
        <v>135</v>
      </c>
      <c r="J71" s="5"/>
      <c r="K71" s="5"/>
      <c r="L71" s="5"/>
      <c r="M71" s="5"/>
      <c r="N71" s="5"/>
      <c r="O71" s="5"/>
    </row>
    <row r="72" spans="1:15" s="22" customFormat="1">
      <c r="A72" s="30">
        <v>25</v>
      </c>
      <c r="B72" s="30" t="s">
        <v>2089</v>
      </c>
      <c r="C72" s="31" t="s">
        <v>1130</v>
      </c>
      <c r="D72" s="31" t="s">
        <v>2090</v>
      </c>
      <c r="E72" s="32">
        <v>6050000</v>
      </c>
      <c r="F72" s="32">
        <v>1050000</v>
      </c>
      <c r="G72" s="32">
        <v>5000000</v>
      </c>
      <c r="H72" s="33"/>
      <c r="I72" s="34" t="s">
        <v>139</v>
      </c>
      <c r="J72" s="6"/>
      <c r="K72" s="6"/>
      <c r="L72" s="6"/>
      <c r="M72" s="6"/>
      <c r="N72" s="6"/>
      <c r="O72" s="6"/>
    </row>
    <row r="73" spans="1:15" s="24" customFormat="1">
      <c r="A73" s="30">
        <v>25</v>
      </c>
      <c r="B73" s="30" t="s">
        <v>2091</v>
      </c>
      <c r="C73" s="31" t="s">
        <v>1014</v>
      </c>
      <c r="D73" s="31" t="s">
        <v>2092</v>
      </c>
      <c r="E73" s="32">
        <v>490850</v>
      </c>
      <c r="F73" s="32">
        <v>98660.85</v>
      </c>
      <c r="G73" s="32">
        <v>392189.15</v>
      </c>
      <c r="H73" s="33"/>
      <c r="I73" s="34" t="s">
        <v>139</v>
      </c>
      <c r="J73" s="23"/>
      <c r="K73" s="23"/>
      <c r="L73" s="23"/>
      <c r="M73" s="23"/>
      <c r="N73" s="23"/>
      <c r="O73" s="23"/>
    </row>
    <row r="74" spans="1:15" s="24" customFormat="1">
      <c r="A74" s="30">
        <v>25</v>
      </c>
      <c r="B74" s="30" t="s">
        <v>2093</v>
      </c>
      <c r="C74" s="31" t="s">
        <v>1014</v>
      </c>
      <c r="D74" s="31" t="s">
        <v>2094</v>
      </c>
      <c r="E74" s="32">
        <v>1267894.2</v>
      </c>
      <c r="F74" s="32">
        <v>254847</v>
      </c>
      <c r="G74" s="32">
        <v>1013047.2</v>
      </c>
      <c r="H74" s="33"/>
      <c r="I74" s="34" t="s">
        <v>139</v>
      </c>
      <c r="J74" s="23"/>
      <c r="K74" s="23"/>
      <c r="L74" s="23"/>
      <c r="M74" s="23"/>
      <c r="N74" s="23"/>
      <c r="O74" s="23"/>
    </row>
    <row r="75" spans="1:15" s="24" customFormat="1">
      <c r="A75" s="30">
        <v>25</v>
      </c>
      <c r="B75" s="30" t="s">
        <v>2095</v>
      </c>
      <c r="C75" s="31" t="s">
        <v>2096</v>
      </c>
      <c r="D75" s="31" t="s">
        <v>2097</v>
      </c>
      <c r="E75" s="32">
        <v>6356900</v>
      </c>
      <c r="F75" s="32">
        <v>1356900</v>
      </c>
      <c r="G75" s="32">
        <v>5000000</v>
      </c>
      <c r="H75" s="33"/>
      <c r="I75" s="34" t="s">
        <v>139</v>
      </c>
      <c r="J75" s="23"/>
      <c r="K75" s="23"/>
      <c r="L75" s="23"/>
      <c r="M75" s="23"/>
      <c r="N75" s="23"/>
      <c r="O75" s="23"/>
    </row>
    <row r="76" spans="1:15" s="24" customFormat="1">
      <c r="A76" s="30">
        <v>25</v>
      </c>
      <c r="B76" s="30" t="s">
        <v>2098</v>
      </c>
      <c r="C76" s="31" t="s">
        <v>1814</v>
      </c>
      <c r="D76" s="31" t="s">
        <v>2099</v>
      </c>
      <c r="E76" s="32">
        <v>794750</v>
      </c>
      <c r="F76" s="32">
        <v>238475</v>
      </c>
      <c r="G76" s="32">
        <v>556275</v>
      </c>
      <c r="H76" s="33"/>
      <c r="I76" s="34" t="s">
        <v>139</v>
      </c>
      <c r="J76" s="23"/>
      <c r="K76" s="23"/>
      <c r="L76" s="23"/>
      <c r="M76" s="23"/>
      <c r="N76" s="23"/>
      <c r="O76" s="23"/>
    </row>
    <row r="77" spans="1:15" s="24" customFormat="1">
      <c r="A77" s="30">
        <v>25</v>
      </c>
      <c r="B77" s="30" t="s">
        <v>2100</v>
      </c>
      <c r="C77" s="31" t="s">
        <v>1814</v>
      </c>
      <c r="D77" s="31" t="s">
        <v>2101</v>
      </c>
      <c r="E77" s="32">
        <v>411000</v>
      </c>
      <c r="F77" s="32">
        <v>123250</v>
      </c>
      <c r="G77" s="32">
        <v>287750</v>
      </c>
      <c r="H77" s="33"/>
      <c r="I77" s="34" t="s">
        <v>139</v>
      </c>
      <c r="J77" s="23"/>
      <c r="K77" s="23"/>
      <c r="L77" s="23"/>
      <c r="M77" s="23"/>
      <c r="N77" s="23"/>
      <c r="O77" s="23"/>
    </row>
    <row r="78" spans="1:15" s="24" customFormat="1">
      <c r="A78" s="30">
        <v>23</v>
      </c>
      <c r="B78" s="30" t="s">
        <v>2102</v>
      </c>
      <c r="C78" s="31" t="s">
        <v>999</v>
      </c>
      <c r="D78" s="31" t="s">
        <v>2103</v>
      </c>
      <c r="E78" s="32">
        <v>155000</v>
      </c>
      <c r="F78" s="32">
        <v>31000</v>
      </c>
      <c r="G78" s="32">
        <v>124000</v>
      </c>
      <c r="H78" s="33"/>
      <c r="I78" s="34" t="s">
        <v>139</v>
      </c>
      <c r="J78" s="23"/>
      <c r="K78" s="23"/>
      <c r="L78" s="23"/>
      <c r="M78" s="23"/>
      <c r="N78" s="23"/>
      <c r="O78" s="23"/>
    </row>
    <row r="79" spans="1:15" s="36" customFormat="1">
      <c r="A79" s="30">
        <v>23</v>
      </c>
      <c r="B79" s="30" t="s">
        <v>2104</v>
      </c>
      <c r="C79" s="31" t="s">
        <v>999</v>
      </c>
      <c r="D79" s="31" t="s">
        <v>2105</v>
      </c>
      <c r="E79" s="32">
        <v>255000</v>
      </c>
      <c r="F79" s="32">
        <v>51000</v>
      </c>
      <c r="G79" s="32">
        <v>204000</v>
      </c>
      <c r="H79" s="33"/>
      <c r="I79" s="34" t="s">
        <v>139</v>
      </c>
      <c r="J79" s="35"/>
      <c r="K79" s="35"/>
      <c r="L79" s="35"/>
      <c r="M79" s="35"/>
      <c r="N79" s="35"/>
      <c r="O79" s="35"/>
    </row>
    <row r="80" spans="1:15" s="36" customFormat="1">
      <c r="A80" s="30">
        <v>23</v>
      </c>
      <c r="B80" s="30" t="s">
        <v>2106</v>
      </c>
      <c r="C80" s="31" t="s">
        <v>999</v>
      </c>
      <c r="D80" s="31" t="s">
        <v>2107</v>
      </c>
      <c r="E80" s="32">
        <v>1052000</v>
      </c>
      <c r="F80" s="32">
        <v>210400</v>
      </c>
      <c r="G80" s="32">
        <v>841600</v>
      </c>
      <c r="H80" s="33"/>
      <c r="I80" s="34" t="s">
        <v>139</v>
      </c>
      <c r="J80" s="35"/>
      <c r="K80" s="35"/>
      <c r="L80" s="35"/>
      <c r="M80" s="35"/>
      <c r="N80" s="35"/>
      <c r="O80" s="35"/>
    </row>
    <row r="81" spans="1:15" s="36" customFormat="1">
      <c r="A81" s="30">
        <v>23</v>
      </c>
      <c r="B81" s="30" t="s">
        <v>2108</v>
      </c>
      <c r="C81" s="31" t="s">
        <v>999</v>
      </c>
      <c r="D81" s="31" t="s">
        <v>2109</v>
      </c>
      <c r="E81" s="32">
        <v>360000</v>
      </c>
      <c r="F81" s="32">
        <v>72000</v>
      </c>
      <c r="G81" s="32">
        <v>288000</v>
      </c>
      <c r="H81" s="33"/>
      <c r="I81" s="34" t="s">
        <v>139</v>
      </c>
      <c r="J81" s="35"/>
      <c r="K81" s="35"/>
      <c r="L81" s="35"/>
      <c r="M81" s="35"/>
      <c r="N81" s="35"/>
      <c r="O81" s="35"/>
    </row>
    <row r="82" spans="1:15" s="36" customFormat="1">
      <c r="A82" s="30">
        <v>23</v>
      </c>
      <c r="B82" s="30" t="s">
        <v>2110</v>
      </c>
      <c r="C82" s="31" t="s">
        <v>999</v>
      </c>
      <c r="D82" s="31" t="s">
        <v>2111</v>
      </c>
      <c r="E82" s="32">
        <v>2250000</v>
      </c>
      <c r="F82" s="32">
        <v>504000</v>
      </c>
      <c r="G82" s="32">
        <v>1746000</v>
      </c>
      <c r="H82" s="33"/>
      <c r="I82" s="34" t="s">
        <v>139</v>
      </c>
      <c r="J82" s="35"/>
      <c r="K82" s="35"/>
      <c r="L82" s="35"/>
      <c r="M82" s="35"/>
      <c r="N82" s="35"/>
      <c r="O82" s="35"/>
    </row>
    <row r="83" spans="1:15" s="36" customFormat="1">
      <c r="A83" s="30">
        <v>23</v>
      </c>
      <c r="B83" s="30" t="s">
        <v>2112</v>
      </c>
      <c r="C83" s="31" t="s">
        <v>1020</v>
      </c>
      <c r="D83" s="31" t="s">
        <v>2113</v>
      </c>
      <c r="E83" s="32">
        <v>1102601</v>
      </c>
      <c r="F83" s="32">
        <v>226034</v>
      </c>
      <c r="G83" s="32">
        <v>876567</v>
      </c>
      <c r="H83" s="33"/>
      <c r="I83" s="34" t="s">
        <v>139</v>
      </c>
      <c r="J83" s="35"/>
      <c r="K83" s="35"/>
      <c r="L83" s="35"/>
      <c r="M83" s="35"/>
      <c r="N83" s="35"/>
      <c r="O83" s="35"/>
    </row>
    <row r="84" spans="1:15" s="38" customFormat="1">
      <c r="A84" s="30">
        <v>21</v>
      </c>
      <c r="B84" s="30" t="s">
        <v>2114</v>
      </c>
      <c r="C84" s="31" t="s">
        <v>1130</v>
      </c>
      <c r="D84" s="31" t="s">
        <v>2115</v>
      </c>
      <c r="E84" s="32">
        <v>1483900</v>
      </c>
      <c r="F84" s="32">
        <v>29678</v>
      </c>
      <c r="G84" s="32">
        <v>1454222</v>
      </c>
      <c r="H84" s="33"/>
      <c r="I84" s="34" t="s">
        <v>139</v>
      </c>
      <c r="J84" s="37"/>
      <c r="K84" s="37"/>
      <c r="L84" s="37"/>
      <c r="M84" s="37"/>
      <c r="N84" s="37"/>
      <c r="O84" s="37"/>
    </row>
    <row r="85" spans="1:15" s="38" customFormat="1">
      <c r="A85" s="30">
        <v>21</v>
      </c>
      <c r="B85" s="30" t="s">
        <v>2116</v>
      </c>
      <c r="C85" s="31" t="s">
        <v>1130</v>
      </c>
      <c r="D85" s="31" t="s">
        <v>2117</v>
      </c>
      <c r="E85" s="32">
        <v>1760297</v>
      </c>
      <c r="F85" s="32">
        <v>35205.94</v>
      </c>
      <c r="G85" s="32">
        <v>1725091.06</v>
      </c>
      <c r="H85" s="33"/>
      <c r="I85" s="34" t="s">
        <v>139</v>
      </c>
      <c r="J85" s="37"/>
      <c r="K85" s="37"/>
      <c r="L85" s="37"/>
      <c r="M85" s="37"/>
      <c r="N85" s="37"/>
      <c r="O85" s="37"/>
    </row>
    <row r="86" spans="1:15" s="38" customFormat="1">
      <c r="A86" s="39">
        <v>20</v>
      </c>
      <c r="B86" s="39" t="s">
        <v>2118</v>
      </c>
      <c r="C86" s="40" t="s">
        <v>2119</v>
      </c>
      <c r="D86" s="40" t="s">
        <v>2120</v>
      </c>
      <c r="E86" s="41">
        <v>214500</v>
      </c>
      <c r="F86" s="41">
        <v>45000</v>
      </c>
      <c r="G86" s="41">
        <v>169500</v>
      </c>
      <c r="H86" s="42"/>
      <c r="I86" s="43" t="s">
        <v>191</v>
      </c>
      <c r="J86" s="37"/>
      <c r="K86" s="37"/>
      <c r="L86" s="37"/>
      <c r="M86" s="37"/>
      <c r="N86" s="37"/>
      <c r="O86" s="37"/>
    </row>
    <row r="87" spans="1:15" s="38" customFormat="1">
      <c r="A87" s="39">
        <v>20</v>
      </c>
      <c r="B87" s="39" t="s">
        <v>2121</v>
      </c>
      <c r="C87" s="40" t="s">
        <v>2122</v>
      </c>
      <c r="D87" s="40" t="s">
        <v>2123</v>
      </c>
      <c r="E87" s="41">
        <v>666500</v>
      </c>
      <c r="F87" s="41">
        <v>191300</v>
      </c>
      <c r="G87" s="41">
        <v>475200</v>
      </c>
      <c r="H87" s="42"/>
      <c r="I87" s="43" t="s">
        <v>191</v>
      </c>
      <c r="J87" s="37"/>
      <c r="K87" s="37"/>
      <c r="L87" s="37"/>
      <c r="M87" s="37"/>
      <c r="N87" s="37"/>
      <c r="O87" s="37"/>
    </row>
    <row r="88" spans="1:15" s="38" customFormat="1">
      <c r="A88" s="39">
        <v>20</v>
      </c>
      <c r="B88" s="39" t="s">
        <v>2124</v>
      </c>
      <c r="C88" s="40" t="s">
        <v>2125</v>
      </c>
      <c r="D88" s="40" t="s">
        <v>2126</v>
      </c>
      <c r="E88" s="41">
        <v>373722</v>
      </c>
      <c r="F88" s="41">
        <v>74745</v>
      </c>
      <c r="G88" s="41">
        <v>298977</v>
      </c>
      <c r="H88" s="42"/>
      <c r="I88" s="43" t="s">
        <v>191</v>
      </c>
      <c r="J88" s="37"/>
      <c r="K88" s="37"/>
      <c r="L88" s="37"/>
      <c r="M88" s="37"/>
      <c r="N88" s="37"/>
      <c r="O88" s="37"/>
    </row>
    <row r="89" spans="1:15" s="38" customFormat="1">
      <c r="A89" s="39">
        <v>20</v>
      </c>
      <c r="B89" s="39" t="s">
        <v>2127</v>
      </c>
      <c r="C89" s="40" t="s">
        <v>894</v>
      </c>
      <c r="D89" s="40" t="s">
        <v>2128</v>
      </c>
      <c r="E89" s="41">
        <v>556730.78</v>
      </c>
      <c r="F89" s="41">
        <v>116913.46</v>
      </c>
      <c r="G89" s="41">
        <v>439817.32</v>
      </c>
      <c r="H89" s="42"/>
      <c r="I89" s="43" t="s">
        <v>191</v>
      </c>
      <c r="J89" s="37"/>
      <c r="K89" s="37"/>
      <c r="L89" s="37"/>
      <c r="M89" s="37"/>
      <c r="N89" s="37"/>
      <c r="O89" s="37"/>
    </row>
    <row r="90" spans="1:15" s="38" customFormat="1">
      <c r="A90" s="39">
        <v>20</v>
      </c>
      <c r="B90" s="39" t="s">
        <v>2129</v>
      </c>
      <c r="C90" s="40" t="s">
        <v>978</v>
      </c>
      <c r="D90" s="40" t="s">
        <v>2130</v>
      </c>
      <c r="E90" s="41">
        <v>318895</v>
      </c>
      <c r="F90" s="41">
        <v>67000</v>
      </c>
      <c r="G90" s="41">
        <v>251895</v>
      </c>
      <c r="H90" s="42"/>
      <c r="I90" s="43" t="s">
        <v>191</v>
      </c>
      <c r="J90" s="37"/>
      <c r="K90" s="37"/>
      <c r="L90" s="37"/>
      <c r="M90" s="37"/>
      <c r="N90" s="37"/>
      <c r="O90" s="37"/>
    </row>
    <row r="91" spans="1:15" s="38" customFormat="1">
      <c r="A91" s="39">
        <v>20</v>
      </c>
      <c r="B91" s="39" t="s">
        <v>2131</v>
      </c>
      <c r="C91" s="40" t="s">
        <v>978</v>
      </c>
      <c r="D91" s="40" t="s">
        <v>2132</v>
      </c>
      <c r="E91" s="41">
        <v>521180</v>
      </c>
      <c r="F91" s="41">
        <v>105000</v>
      </c>
      <c r="G91" s="41">
        <v>416180</v>
      </c>
      <c r="H91" s="42"/>
      <c r="I91" s="43" t="s">
        <v>191</v>
      </c>
      <c r="J91" s="37"/>
      <c r="K91" s="37"/>
      <c r="L91" s="37"/>
      <c r="M91" s="37"/>
      <c r="N91" s="37"/>
      <c r="O91" s="37"/>
    </row>
    <row r="92" spans="1:15" s="38" customFormat="1">
      <c r="A92" s="39">
        <v>20</v>
      </c>
      <c r="B92" s="39" t="s">
        <v>2133</v>
      </c>
      <c r="C92" s="40" t="s">
        <v>2134</v>
      </c>
      <c r="D92" s="40" t="s">
        <v>2135</v>
      </c>
      <c r="E92" s="41">
        <v>6000000</v>
      </c>
      <c r="F92" s="41">
        <v>1000000</v>
      </c>
      <c r="G92" s="41">
        <v>5000000</v>
      </c>
      <c r="H92" s="42"/>
      <c r="I92" s="43" t="s">
        <v>191</v>
      </c>
      <c r="J92" s="37"/>
      <c r="K92" s="37"/>
      <c r="L92" s="37"/>
      <c r="M92" s="37"/>
      <c r="N92" s="37"/>
      <c r="O92" s="37"/>
    </row>
    <row r="93" spans="1:15" s="38" customFormat="1">
      <c r="A93" s="39">
        <v>20</v>
      </c>
      <c r="B93" s="39" t="s">
        <v>2136</v>
      </c>
      <c r="C93" s="40" t="s">
        <v>1029</v>
      </c>
      <c r="D93" s="40" t="s">
        <v>2137</v>
      </c>
      <c r="E93" s="41">
        <v>4000000</v>
      </c>
      <c r="F93" s="41">
        <v>1000000</v>
      </c>
      <c r="G93" s="41">
        <v>3000000</v>
      </c>
      <c r="H93" s="42"/>
      <c r="I93" s="43" t="s">
        <v>191</v>
      </c>
      <c r="J93" s="37"/>
      <c r="K93" s="37"/>
      <c r="L93" s="37"/>
      <c r="M93" s="37"/>
      <c r="N93" s="37"/>
      <c r="O93" s="37"/>
    </row>
    <row r="94" spans="1:15" s="38" customFormat="1">
      <c r="A94" s="39">
        <v>20</v>
      </c>
      <c r="B94" s="39" t="s">
        <v>2138</v>
      </c>
      <c r="C94" s="40" t="s">
        <v>2134</v>
      </c>
      <c r="D94" s="40" t="s">
        <v>2139</v>
      </c>
      <c r="E94" s="41">
        <v>6400000</v>
      </c>
      <c r="F94" s="41">
        <v>1400000</v>
      </c>
      <c r="G94" s="41">
        <v>5000000</v>
      </c>
      <c r="H94" s="42"/>
      <c r="I94" s="43" t="s">
        <v>191</v>
      </c>
      <c r="J94" s="37"/>
      <c r="K94" s="37"/>
      <c r="L94" s="37"/>
      <c r="M94" s="37"/>
      <c r="N94" s="37"/>
      <c r="O94" s="37"/>
    </row>
    <row r="95" spans="1:15" s="38" customFormat="1">
      <c r="A95" s="39">
        <v>18</v>
      </c>
      <c r="B95" s="39" t="s">
        <v>2140</v>
      </c>
      <c r="C95" s="40" t="s">
        <v>972</v>
      </c>
      <c r="D95" s="40" t="s">
        <v>2141</v>
      </c>
      <c r="E95" s="41">
        <v>371618</v>
      </c>
      <c r="F95" s="41">
        <v>78039.679999999993</v>
      </c>
      <c r="G95" s="41">
        <v>293577.83</v>
      </c>
      <c r="H95" s="42"/>
      <c r="I95" s="43" t="s">
        <v>191</v>
      </c>
      <c r="J95" s="37"/>
      <c r="K95" s="37"/>
      <c r="L95" s="37"/>
      <c r="M95" s="37"/>
      <c r="N95" s="37"/>
      <c r="O95" s="37"/>
    </row>
    <row r="96" spans="1:15" s="38" customFormat="1">
      <c r="A96" s="39">
        <v>18</v>
      </c>
      <c r="B96" s="39" t="s">
        <v>2142</v>
      </c>
      <c r="C96" s="40" t="s">
        <v>1130</v>
      </c>
      <c r="D96" s="40" t="s">
        <v>2143</v>
      </c>
      <c r="E96" s="41">
        <v>3994089</v>
      </c>
      <c r="F96" s="41">
        <v>80094.3</v>
      </c>
      <c r="G96" s="41">
        <v>3913994.7</v>
      </c>
      <c r="H96" s="42"/>
      <c r="I96" s="43" t="s">
        <v>191</v>
      </c>
      <c r="J96" s="37"/>
      <c r="K96" s="37"/>
      <c r="L96" s="37"/>
      <c r="M96" s="37"/>
      <c r="N96" s="37"/>
      <c r="O96" s="37"/>
    </row>
    <row r="97" spans="1:15" s="38" customFormat="1">
      <c r="A97" s="39">
        <v>18</v>
      </c>
      <c r="B97" s="39" t="s">
        <v>2144</v>
      </c>
      <c r="C97" s="40" t="s">
        <v>2145</v>
      </c>
      <c r="D97" s="40" t="s">
        <v>2146</v>
      </c>
      <c r="E97" s="41">
        <v>3844337</v>
      </c>
      <c r="F97" s="41">
        <v>192217</v>
      </c>
      <c r="G97" s="41">
        <v>3652120</v>
      </c>
      <c r="H97" s="42"/>
      <c r="I97" s="43" t="s">
        <v>191</v>
      </c>
      <c r="J97" s="37"/>
      <c r="K97" s="37"/>
      <c r="L97" s="37"/>
      <c r="M97" s="37"/>
      <c r="N97" s="37"/>
      <c r="O97" s="37"/>
    </row>
    <row r="98" spans="1:15" s="38" customFormat="1">
      <c r="A98" s="39">
        <v>18</v>
      </c>
      <c r="B98" s="39" t="s">
        <v>2147</v>
      </c>
      <c r="C98" s="40" t="s">
        <v>930</v>
      </c>
      <c r="D98" s="40" t="s">
        <v>2148</v>
      </c>
      <c r="E98" s="41">
        <v>5045625</v>
      </c>
      <c r="F98" s="41">
        <v>50000</v>
      </c>
      <c r="G98" s="41">
        <v>4995625</v>
      </c>
      <c r="H98" s="42"/>
      <c r="I98" s="43" t="s">
        <v>191</v>
      </c>
      <c r="J98" s="37"/>
      <c r="K98" s="37"/>
      <c r="L98" s="37"/>
      <c r="M98" s="37"/>
      <c r="N98" s="37"/>
      <c r="O98" s="37"/>
    </row>
    <row r="99" spans="1:15" s="38" customFormat="1">
      <c r="A99" s="39">
        <v>16</v>
      </c>
      <c r="B99" s="39" t="s">
        <v>2149</v>
      </c>
      <c r="C99" s="40" t="s">
        <v>1130</v>
      </c>
      <c r="D99" s="40" t="s">
        <v>2150</v>
      </c>
      <c r="E99" s="41">
        <v>3453703</v>
      </c>
      <c r="F99" s="41">
        <v>69041.06</v>
      </c>
      <c r="G99" s="41">
        <v>3384661.94</v>
      </c>
      <c r="H99" s="42"/>
      <c r="I99" s="43" t="s">
        <v>191</v>
      </c>
      <c r="J99" s="37"/>
      <c r="K99" s="37"/>
      <c r="L99" s="37"/>
      <c r="M99" s="37"/>
      <c r="N99" s="37"/>
      <c r="O99" s="37"/>
    </row>
    <row r="100" spans="1:15" s="38" customFormat="1">
      <c r="A100" s="39">
        <v>15</v>
      </c>
      <c r="B100" s="39" t="s">
        <v>2151</v>
      </c>
      <c r="C100" s="40" t="s">
        <v>1434</v>
      </c>
      <c r="D100" s="40" t="s">
        <v>2152</v>
      </c>
      <c r="E100" s="41">
        <v>5000000</v>
      </c>
      <c r="F100" s="41">
        <v>1000001</v>
      </c>
      <c r="G100" s="41">
        <v>3999999</v>
      </c>
      <c r="H100" s="42"/>
      <c r="I100" s="43" t="s">
        <v>191</v>
      </c>
      <c r="J100" s="37"/>
      <c r="K100" s="37"/>
      <c r="L100" s="37"/>
      <c r="M100" s="37"/>
      <c r="N100" s="37"/>
      <c r="O100" s="37"/>
    </row>
    <row r="101" spans="1:15" s="38" customFormat="1">
      <c r="A101" s="39">
        <v>15</v>
      </c>
      <c r="B101" s="39" t="s">
        <v>2153</v>
      </c>
      <c r="C101" s="40" t="s">
        <v>2134</v>
      </c>
      <c r="D101" s="40" t="s">
        <v>2154</v>
      </c>
      <c r="E101" s="41">
        <v>4904445</v>
      </c>
      <c r="F101" s="41">
        <v>981000</v>
      </c>
      <c r="G101" s="41">
        <v>3923445</v>
      </c>
      <c r="H101" s="42"/>
      <c r="I101" s="43" t="s">
        <v>191</v>
      </c>
      <c r="J101" s="37"/>
      <c r="K101" s="37"/>
      <c r="L101" s="37"/>
      <c r="M101" s="37"/>
      <c r="N101" s="37"/>
      <c r="O101" s="37"/>
    </row>
    <row r="102" spans="1:15" s="38" customFormat="1">
      <c r="A102" s="39">
        <v>15</v>
      </c>
      <c r="B102" s="39" t="s">
        <v>2155</v>
      </c>
      <c r="C102" s="40" t="s">
        <v>2156</v>
      </c>
      <c r="D102" s="40" t="s">
        <v>2157</v>
      </c>
      <c r="E102" s="41">
        <v>358949.5</v>
      </c>
      <c r="F102" s="41">
        <v>71789.899999999994</v>
      </c>
      <c r="G102" s="41">
        <v>287159.59999999998</v>
      </c>
      <c r="H102" s="42"/>
      <c r="I102" s="43" t="s">
        <v>191</v>
      </c>
      <c r="J102" s="37"/>
      <c r="K102" s="37"/>
      <c r="L102" s="37"/>
      <c r="M102" s="37"/>
      <c r="N102" s="37"/>
      <c r="O102" s="37"/>
    </row>
    <row r="103" spans="1:15" s="38" customFormat="1">
      <c r="A103" s="39">
        <v>15</v>
      </c>
      <c r="B103" s="39" t="s">
        <v>2158</v>
      </c>
      <c r="C103" s="40" t="s">
        <v>2159</v>
      </c>
      <c r="D103" s="40" t="s">
        <v>2160</v>
      </c>
      <c r="E103" s="41">
        <v>4978075</v>
      </c>
      <c r="F103" s="41">
        <v>1000000</v>
      </c>
      <c r="G103" s="41">
        <v>3978075</v>
      </c>
      <c r="H103" s="42"/>
      <c r="I103" s="43" t="s">
        <v>191</v>
      </c>
      <c r="J103" s="37"/>
      <c r="K103" s="37"/>
      <c r="L103" s="37"/>
      <c r="M103" s="37"/>
      <c r="N103" s="37"/>
      <c r="O103" s="37"/>
    </row>
    <row r="104" spans="1:15" s="38" customFormat="1">
      <c r="A104" s="39">
        <v>15</v>
      </c>
      <c r="B104" s="39" t="s">
        <v>2161</v>
      </c>
      <c r="C104" s="40" t="s">
        <v>2162</v>
      </c>
      <c r="D104" s="40" t="s">
        <v>2163</v>
      </c>
      <c r="E104" s="41">
        <v>286000</v>
      </c>
      <c r="F104" s="41">
        <v>60</v>
      </c>
      <c r="G104" s="41">
        <v>226000</v>
      </c>
      <c r="H104" s="42"/>
      <c r="I104" s="43" t="s">
        <v>191</v>
      </c>
      <c r="J104" s="37"/>
      <c r="K104" s="37"/>
      <c r="L104" s="37"/>
      <c r="M104" s="37"/>
      <c r="N104" s="37"/>
      <c r="O104" s="37"/>
    </row>
    <row r="105" spans="1:15" s="38" customFormat="1">
      <c r="A105" s="39">
        <v>15</v>
      </c>
      <c r="B105" s="39" t="s">
        <v>2164</v>
      </c>
      <c r="C105" s="40" t="s">
        <v>2156</v>
      </c>
      <c r="D105" s="40" t="s">
        <v>2165</v>
      </c>
      <c r="E105" s="41">
        <v>3457337</v>
      </c>
      <c r="F105" s="41">
        <v>691467.4</v>
      </c>
      <c r="G105" s="41">
        <v>2765869.6</v>
      </c>
      <c r="H105" s="42"/>
      <c r="I105" s="43" t="s">
        <v>191</v>
      </c>
      <c r="J105" s="37"/>
      <c r="K105" s="37"/>
      <c r="L105" s="37"/>
      <c r="M105" s="37"/>
      <c r="N105" s="37"/>
      <c r="O105" s="37"/>
    </row>
    <row r="106" spans="1:15" s="38" customFormat="1">
      <c r="A106" s="39">
        <v>15</v>
      </c>
      <c r="B106" s="39" t="s">
        <v>2166</v>
      </c>
      <c r="C106" s="40" t="s">
        <v>2156</v>
      </c>
      <c r="D106" s="40" t="s">
        <v>2167</v>
      </c>
      <c r="E106" s="41">
        <v>635973</v>
      </c>
      <c r="F106" s="41">
        <v>127194.6</v>
      </c>
      <c r="G106" s="41">
        <v>508778.4</v>
      </c>
      <c r="H106" s="42"/>
      <c r="I106" s="43" t="s">
        <v>191</v>
      </c>
      <c r="J106" s="37"/>
      <c r="K106" s="37"/>
      <c r="L106" s="37"/>
      <c r="M106" s="37"/>
      <c r="N106" s="37"/>
      <c r="O106" s="37"/>
    </row>
    <row r="107" spans="1:15" s="38" customFormat="1">
      <c r="A107" s="39">
        <v>15</v>
      </c>
      <c r="B107" s="39" t="s">
        <v>2168</v>
      </c>
      <c r="C107" s="40" t="s">
        <v>2156</v>
      </c>
      <c r="D107" s="40" t="s">
        <v>2169</v>
      </c>
      <c r="E107" s="41">
        <v>1106711.7</v>
      </c>
      <c r="F107" s="41">
        <v>221342.34</v>
      </c>
      <c r="G107" s="41">
        <v>885369.36</v>
      </c>
      <c r="H107" s="42"/>
      <c r="I107" s="43" t="s">
        <v>191</v>
      </c>
      <c r="J107" s="37"/>
      <c r="K107" s="37"/>
      <c r="L107" s="37"/>
      <c r="M107" s="37"/>
      <c r="N107" s="37"/>
      <c r="O107" s="37"/>
    </row>
    <row r="108" spans="1:15" s="38" customFormat="1">
      <c r="A108" s="39">
        <v>15</v>
      </c>
      <c r="B108" s="39" t="s">
        <v>2170</v>
      </c>
      <c r="C108" s="40" t="s">
        <v>2156</v>
      </c>
      <c r="D108" s="40" t="s">
        <v>2171</v>
      </c>
      <c r="E108" s="41">
        <v>565737.9</v>
      </c>
      <c r="F108" s="41">
        <v>113147.58</v>
      </c>
      <c r="G108" s="41">
        <v>452590.32</v>
      </c>
      <c r="H108" s="42"/>
      <c r="I108" s="43" t="s">
        <v>191</v>
      </c>
      <c r="J108" s="37"/>
      <c r="K108" s="37"/>
      <c r="L108" s="37"/>
      <c r="M108" s="37"/>
      <c r="N108" s="37"/>
      <c r="O108" s="37"/>
    </row>
    <row r="109" spans="1:15" s="38" customFormat="1">
      <c r="A109" s="39">
        <v>13</v>
      </c>
      <c r="B109" s="39" t="s">
        <v>2172</v>
      </c>
      <c r="C109" s="40" t="s">
        <v>981</v>
      </c>
      <c r="D109" s="40" t="s">
        <v>2173</v>
      </c>
      <c r="E109" s="41">
        <v>5000000</v>
      </c>
      <c r="F109" s="41">
        <v>1</v>
      </c>
      <c r="G109" s="41">
        <v>4999999</v>
      </c>
      <c r="H109" s="42"/>
      <c r="I109" s="43" t="s">
        <v>191</v>
      </c>
      <c r="J109" s="37"/>
      <c r="K109" s="37"/>
      <c r="L109" s="37"/>
      <c r="M109" s="37"/>
      <c r="N109" s="37"/>
      <c r="O109" s="37"/>
    </row>
    <row r="110" spans="1:15" s="38" customFormat="1">
      <c r="A110" s="39">
        <v>13</v>
      </c>
      <c r="B110" s="39" t="s">
        <v>2174</v>
      </c>
      <c r="C110" s="40" t="s">
        <v>1130</v>
      </c>
      <c r="D110" s="40" t="s">
        <v>2175</v>
      </c>
      <c r="E110" s="41">
        <v>4604985</v>
      </c>
      <c r="F110" s="41">
        <v>100623.6</v>
      </c>
      <c r="G110" s="41">
        <v>4504361.4000000004</v>
      </c>
      <c r="H110" s="42"/>
      <c r="I110" s="43" t="s">
        <v>191</v>
      </c>
      <c r="J110" s="37"/>
      <c r="K110" s="37"/>
      <c r="L110" s="37"/>
      <c r="M110" s="37"/>
      <c r="N110" s="37"/>
      <c r="O110" s="37"/>
    </row>
    <row r="111" spans="1:15" s="38" customFormat="1">
      <c r="A111" s="39">
        <v>13</v>
      </c>
      <c r="B111" s="39" t="s">
        <v>2176</v>
      </c>
      <c r="C111" s="40" t="s">
        <v>1130</v>
      </c>
      <c r="D111" s="40" t="s">
        <v>2177</v>
      </c>
      <c r="E111" s="41">
        <v>4683393</v>
      </c>
      <c r="F111" s="41">
        <v>82738.259999999995</v>
      </c>
      <c r="G111" s="41">
        <v>4600654.74</v>
      </c>
      <c r="H111" s="42"/>
      <c r="I111" s="43" t="s">
        <v>191</v>
      </c>
      <c r="J111" s="37"/>
      <c r="K111" s="37"/>
      <c r="L111" s="37"/>
      <c r="M111" s="37"/>
      <c r="N111" s="37"/>
      <c r="O111" s="37"/>
    </row>
    <row r="112" spans="1:15" s="38" customFormat="1">
      <c r="A112" s="39">
        <v>13</v>
      </c>
      <c r="B112" s="39" t="s">
        <v>2178</v>
      </c>
      <c r="C112" s="40" t="s">
        <v>1130</v>
      </c>
      <c r="D112" s="40" t="s">
        <v>2179</v>
      </c>
      <c r="E112" s="41">
        <v>4827779</v>
      </c>
      <c r="F112" s="41">
        <v>100073.38</v>
      </c>
      <c r="G112" s="41">
        <v>4727705.62</v>
      </c>
      <c r="H112" s="42"/>
      <c r="I112" s="43" t="s">
        <v>191</v>
      </c>
      <c r="J112" s="37"/>
      <c r="K112" s="37"/>
      <c r="L112" s="37"/>
      <c r="M112" s="37"/>
      <c r="N112" s="37"/>
      <c r="O112" s="37"/>
    </row>
    <row r="113" spans="1:15" s="38" customFormat="1">
      <c r="A113" s="39">
        <v>11</v>
      </c>
      <c r="B113" s="39" t="s">
        <v>2180</v>
      </c>
      <c r="C113" s="40" t="s">
        <v>1130</v>
      </c>
      <c r="D113" s="40" t="s">
        <v>2181</v>
      </c>
      <c r="E113" s="41">
        <v>4262280</v>
      </c>
      <c r="F113" s="41">
        <v>85355.6</v>
      </c>
      <c r="G113" s="41">
        <v>4176924.4</v>
      </c>
      <c r="H113" s="42"/>
      <c r="I113" s="43" t="s">
        <v>191</v>
      </c>
      <c r="J113" s="37"/>
      <c r="K113" s="37"/>
      <c r="L113" s="37"/>
      <c r="M113" s="37"/>
      <c r="N113" s="37"/>
      <c r="O113" s="37"/>
    </row>
    <row r="114" spans="1:15" s="38" customFormat="1">
      <c r="A114" s="39">
        <v>10</v>
      </c>
      <c r="B114" s="39" t="s">
        <v>2182</v>
      </c>
      <c r="C114" s="40" t="s">
        <v>2183</v>
      </c>
      <c r="D114" s="40" t="s">
        <v>2184</v>
      </c>
      <c r="E114" s="41">
        <v>4999500</v>
      </c>
      <c r="F114" s="41">
        <v>500000</v>
      </c>
      <c r="G114" s="41">
        <v>4499500</v>
      </c>
      <c r="H114" s="42"/>
      <c r="I114" s="43" t="s">
        <v>191</v>
      </c>
      <c r="J114" s="37"/>
      <c r="K114" s="37"/>
      <c r="L114" s="37"/>
      <c r="M114" s="37"/>
      <c r="N114" s="37"/>
      <c r="O114" s="37"/>
    </row>
    <row r="115" spans="1:15">
      <c r="A115" s="44">
        <v>0</v>
      </c>
      <c r="B115" s="45" t="s">
        <v>2185</v>
      </c>
      <c r="C115" s="46" t="s">
        <v>1328</v>
      </c>
      <c r="D115" s="46" t="s">
        <v>2186</v>
      </c>
      <c r="E115" s="47">
        <v>2067082</v>
      </c>
      <c r="F115" s="47">
        <v>434087</v>
      </c>
      <c r="G115" s="47">
        <v>1632995</v>
      </c>
      <c r="H115" s="48"/>
      <c r="I115" s="48" t="s">
        <v>1069</v>
      </c>
      <c r="J115" s="3"/>
      <c r="K115" s="3"/>
      <c r="L115" s="3"/>
      <c r="M115" s="3"/>
      <c r="N115" s="3"/>
      <c r="O115" s="3"/>
    </row>
    <row r="116" spans="1:15">
      <c r="A116" s="44">
        <v>0</v>
      </c>
      <c r="B116" s="45" t="s">
        <v>2187</v>
      </c>
      <c r="C116" s="46" t="s">
        <v>361</v>
      </c>
      <c r="D116" s="46" t="s">
        <v>2188</v>
      </c>
      <c r="E116" s="47">
        <v>367000</v>
      </c>
      <c r="F116" s="47">
        <v>77070</v>
      </c>
      <c r="G116" s="47">
        <v>289930</v>
      </c>
      <c r="H116" s="49"/>
      <c r="I116" s="48" t="s">
        <v>1069</v>
      </c>
      <c r="J116" s="3"/>
      <c r="K116" s="3"/>
      <c r="L116" s="3"/>
      <c r="M116" s="3"/>
      <c r="N116" s="3"/>
      <c r="O116" s="3"/>
    </row>
    <row r="117" spans="1:15">
      <c r="A117" s="44">
        <v>0</v>
      </c>
      <c r="B117" s="45" t="s">
        <v>2189</v>
      </c>
      <c r="C117" s="46" t="s">
        <v>379</v>
      </c>
      <c r="D117" s="46" t="s">
        <v>2190</v>
      </c>
      <c r="E117" s="47">
        <v>4543000</v>
      </c>
      <c r="F117" s="47">
        <v>500000</v>
      </c>
      <c r="G117" s="47">
        <v>4043000</v>
      </c>
      <c r="H117" s="48"/>
      <c r="I117" s="48" t="s">
        <v>1069</v>
      </c>
      <c r="J117" s="3"/>
      <c r="K117" s="3"/>
      <c r="L117" s="3"/>
      <c r="M117" s="3"/>
      <c r="N117" s="3"/>
      <c r="O117" s="3"/>
    </row>
    <row r="118" spans="1:15">
      <c r="A118" s="44">
        <v>0</v>
      </c>
      <c r="B118" s="45" t="s">
        <v>2191</v>
      </c>
      <c r="C118" s="46" t="s">
        <v>328</v>
      </c>
      <c r="D118" s="46" t="s">
        <v>2192</v>
      </c>
      <c r="E118" s="47">
        <v>12100</v>
      </c>
      <c r="F118" s="47">
        <v>1</v>
      </c>
      <c r="G118" s="47">
        <v>13300</v>
      </c>
      <c r="H118" s="49"/>
      <c r="I118" s="48" t="s">
        <v>1069</v>
      </c>
      <c r="J118" s="3"/>
      <c r="K118" s="3"/>
      <c r="L118" s="3"/>
      <c r="M118" s="3"/>
      <c r="N118" s="3"/>
      <c r="O118" s="3"/>
    </row>
    <row r="119" spans="1:15">
      <c r="A119" s="44">
        <v>0</v>
      </c>
      <c r="B119" s="45" t="s">
        <v>2193</v>
      </c>
      <c r="C119" s="46" t="s">
        <v>535</v>
      </c>
      <c r="D119" s="46" t="s">
        <v>2194</v>
      </c>
      <c r="E119" s="47">
        <v>2075000</v>
      </c>
      <c r="F119" s="47">
        <v>435750</v>
      </c>
      <c r="G119" s="47">
        <v>1639250</v>
      </c>
      <c r="H119" s="49"/>
      <c r="I119" s="48" t="s">
        <v>1069</v>
      </c>
      <c r="J119" s="3"/>
      <c r="K119" s="3"/>
      <c r="L119" s="3"/>
      <c r="M119" s="3"/>
      <c r="N119" s="3"/>
      <c r="O119" s="3"/>
    </row>
    <row r="120" spans="1:15">
      <c r="A120" s="44">
        <v>0</v>
      </c>
      <c r="B120" s="45" t="s">
        <v>2195</v>
      </c>
      <c r="C120" s="46" t="s">
        <v>535</v>
      </c>
      <c r="D120" s="46" t="s">
        <v>2196</v>
      </c>
      <c r="E120" s="47">
        <v>1035072.72</v>
      </c>
      <c r="F120" s="47">
        <v>217365.27</v>
      </c>
      <c r="G120" s="47">
        <v>817707.45</v>
      </c>
      <c r="H120" s="49"/>
      <c r="I120" s="48" t="s">
        <v>1069</v>
      </c>
      <c r="J120" s="3"/>
      <c r="K120" s="3"/>
      <c r="L120" s="3"/>
      <c r="M120" s="3"/>
      <c r="N120" s="3"/>
      <c r="O120" s="3"/>
    </row>
    <row r="121" spans="1:15">
      <c r="A121" s="44">
        <v>0</v>
      </c>
      <c r="B121" s="45" t="s">
        <v>2197</v>
      </c>
      <c r="C121" s="46" t="s">
        <v>1609</v>
      </c>
      <c r="D121" s="46" t="s">
        <v>2198</v>
      </c>
      <c r="E121" s="47">
        <v>1118590.06</v>
      </c>
      <c r="F121" s="47">
        <v>15000</v>
      </c>
      <c r="G121" s="47">
        <v>1103590.06</v>
      </c>
      <c r="H121" s="49"/>
      <c r="I121" s="48" t="s">
        <v>1069</v>
      </c>
      <c r="J121" s="3"/>
      <c r="K121" s="3"/>
      <c r="L121" s="3"/>
      <c r="M121" s="3"/>
      <c r="N121" s="3"/>
      <c r="O121" s="3"/>
    </row>
    <row r="122" spans="1:15">
      <c r="A122" s="44">
        <v>0</v>
      </c>
      <c r="B122" s="45" t="s">
        <v>2199</v>
      </c>
      <c r="C122" s="46" t="s">
        <v>694</v>
      </c>
      <c r="D122" s="46" t="s">
        <v>2200</v>
      </c>
      <c r="E122" s="47">
        <v>768859</v>
      </c>
      <c r="F122" s="47">
        <v>40000</v>
      </c>
      <c r="G122" s="47">
        <v>728859</v>
      </c>
      <c r="H122" s="49"/>
      <c r="I122" s="48" t="s">
        <v>1069</v>
      </c>
      <c r="J122" s="3"/>
      <c r="K122" s="3"/>
      <c r="L122" s="3"/>
      <c r="M122" s="3"/>
      <c r="N122" s="3"/>
      <c r="O122" s="3"/>
    </row>
    <row r="123" spans="1:15">
      <c r="A123" s="44">
        <v>0</v>
      </c>
      <c r="B123" s="45" t="s">
        <v>2201</v>
      </c>
      <c r="C123" s="46" t="s">
        <v>1666</v>
      </c>
      <c r="D123" s="46" t="s">
        <v>2202</v>
      </c>
      <c r="E123" s="47">
        <v>1361000</v>
      </c>
      <c r="F123" s="47">
        <v>136100</v>
      </c>
      <c r="G123" s="47">
        <v>1224900</v>
      </c>
      <c r="H123" s="49"/>
      <c r="I123" s="48" t="s">
        <v>1069</v>
      </c>
      <c r="J123" s="3"/>
      <c r="K123" s="3"/>
      <c r="L123" s="3"/>
      <c r="M123" s="3"/>
      <c r="N123" s="3"/>
      <c r="O123" s="3"/>
    </row>
    <row r="124" spans="1:15">
      <c r="A124" s="45">
        <v>0</v>
      </c>
      <c r="B124" s="45" t="s">
        <v>2203</v>
      </c>
      <c r="C124" s="46" t="s">
        <v>2204</v>
      </c>
      <c r="D124" s="46" t="s">
        <v>2205</v>
      </c>
      <c r="E124" s="47">
        <v>91086</v>
      </c>
      <c r="F124" s="47">
        <v>18217</v>
      </c>
      <c r="G124" s="47">
        <v>72869</v>
      </c>
      <c r="H124" s="48"/>
      <c r="I124" s="48" t="s">
        <v>1069</v>
      </c>
      <c r="J124" s="3"/>
      <c r="K124" s="3"/>
      <c r="L124" s="3"/>
      <c r="M124" s="3"/>
      <c r="N124" s="3"/>
      <c r="O124" s="3"/>
    </row>
    <row r="125" spans="1:15">
      <c r="A125" s="44">
        <v>0</v>
      </c>
      <c r="B125" s="45" t="s">
        <v>2206</v>
      </c>
      <c r="C125" s="46" t="s">
        <v>999</v>
      </c>
      <c r="D125" s="46" t="s">
        <v>2207</v>
      </c>
      <c r="E125" s="47">
        <v>930000</v>
      </c>
      <c r="F125" s="47">
        <v>186000</v>
      </c>
      <c r="G125" s="47">
        <v>744000</v>
      </c>
      <c r="H125" s="49"/>
      <c r="I125" s="48" t="s">
        <v>1069</v>
      </c>
      <c r="J125" s="3"/>
      <c r="K125" s="3"/>
      <c r="L125" s="3"/>
      <c r="M125" s="3"/>
      <c r="N125" s="3"/>
      <c r="O125" s="3"/>
    </row>
    <row r="126" spans="1:15">
      <c r="A126" s="44">
        <v>0</v>
      </c>
      <c r="B126" s="45" t="s">
        <v>2208</v>
      </c>
      <c r="C126" s="46" t="s">
        <v>999</v>
      </c>
      <c r="D126" s="46" t="s">
        <v>2209</v>
      </c>
      <c r="E126" s="47">
        <v>360000</v>
      </c>
      <c r="F126" s="47">
        <v>72000</v>
      </c>
      <c r="G126" s="47">
        <v>288000</v>
      </c>
      <c r="H126" s="49"/>
      <c r="I126" s="48" t="s">
        <v>1069</v>
      </c>
      <c r="J126" s="3"/>
      <c r="K126" s="3"/>
      <c r="L126" s="3"/>
      <c r="M126" s="3"/>
      <c r="N126" s="3"/>
      <c r="O126" s="3"/>
    </row>
    <row r="127" spans="1:15">
      <c r="A127" s="44">
        <v>0</v>
      </c>
      <c r="B127" s="45" t="s">
        <v>2210</v>
      </c>
      <c r="C127" s="46" t="s">
        <v>652</v>
      </c>
      <c r="D127" s="46" t="s">
        <v>2211</v>
      </c>
      <c r="E127" s="47">
        <v>1500000</v>
      </c>
      <c r="F127" s="47">
        <v>1</v>
      </c>
      <c r="G127" s="47">
        <v>1499999</v>
      </c>
      <c r="H127" s="48"/>
      <c r="I127" s="48" t="s">
        <v>1069</v>
      </c>
      <c r="J127" s="3"/>
      <c r="K127" s="3"/>
      <c r="L127" s="3"/>
      <c r="M127" s="3"/>
      <c r="N127" s="3"/>
      <c r="O127" s="3"/>
    </row>
    <row r="128" spans="1:15">
      <c r="A128" s="44">
        <v>0</v>
      </c>
      <c r="B128" s="45" t="s">
        <v>2212</v>
      </c>
      <c r="C128" s="46" t="s">
        <v>2213</v>
      </c>
      <c r="D128" s="46" t="s">
        <v>2214</v>
      </c>
      <c r="E128" s="47">
        <v>212300</v>
      </c>
      <c r="F128" s="47">
        <v>43000</v>
      </c>
      <c r="G128" s="47">
        <v>169300</v>
      </c>
      <c r="H128" s="49"/>
      <c r="I128" s="48" t="s">
        <v>1069</v>
      </c>
      <c r="J128" s="3"/>
      <c r="K128" s="3"/>
      <c r="L128" s="3"/>
      <c r="M128" s="3"/>
      <c r="N128" s="3"/>
      <c r="O128" s="3"/>
    </row>
    <row r="129" spans="1:15">
      <c r="A129" s="44">
        <v>0</v>
      </c>
      <c r="B129" s="45" t="s">
        <v>2215</v>
      </c>
      <c r="C129" s="46" t="s">
        <v>999</v>
      </c>
      <c r="D129" s="46" t="s">
        <v>2216</v>
      </c>
      <c r="E129" s="47">
        <v>490000</v>
      </c>
      <c r="F129" s="47">
        <v>98000</v>
      </c>
      <c r="G129" s="47">
        <v>392000</v>
      </c>
      <c r="H129" s="49"/>
      <c r="I129" s="48" t="s">
        <v>1069</v>
      </c>
      <c r="J129" s="3"/>
      <c r="K129" s="3"/>
      <c r="L129" s="3"/>
      <c r="M129" s="3"/>
      <c r="N129" s="3"/>
      <c r="O129" s="3"/>
    </row>
    <row r="130" spans="1:15">
      <c r="A130" s="44">
        <v>0</v>
      </c>
      <c r="B130" s="45" t="s">
        <v>2217</v>
      </c>
      <c r="C130" s="46" t="s">
        <v>1026</v>
      </c>
      <c r="D130" s="46" t="s">
        <v>2218</v>
      </c>
      <c r="E130" s="47">
        <v>1254000</v>
      </c>
      <c r="F130" s="47">
        <v>400000</v>
      </c>
      <c r="G130" s="47">
        <v>854000</v>
      </c>
      <c r="H130" s="49"/>
      <c r="I130" s="48" t="s">
        <v>1069</v>
      </c>
      <c r="J130" s="3"/>
      <c r="K130" s="3"/>
      <c r="L130" s="3"/>
      <c r="M130" s="3"/>
      <c r="N130" s="3"/>
      <c r="O130" s="3"/>
    </row>
    <row r="131" spans="1:15">
      <c r="A131" s="44">
        <v>0</v>
      </c>
      <c r="B131" s="45" t="s">
        <v>2219</v>
      </c>
      <c r="C131" s="46" t="s">
        <v>838</v>
      </c>
      <c r="D131" s="46" t="s">
        <v>2220</v>
      </c>
      <c r="E131" s="47">
        <v>4273679.67</v>
      </c>
      <c r="F131" s="47">
        <v>1000</v>
      </c>
      <c r="G131" s="47">
        <v>4272679.67</v>
      </c>
      <c r="H131" s="49"/>
      <c r="I131" s="48" t="s">
        <v>1069</v>
      </c>
      <c r="J131" s="3"/>
      <c r="K131" s="3"/>
      <c r="L131" s="3"/>
      <c r="M131" s="3"/>
      <c r="N131" s="3"/>
      <c r="O131" s="3"/>
    </row>
    <row r="132" spans="1:15">
      <c r="A132" s="45">
        <v>0</v>
      </c>
      <c r="B132" s="45" t="s">
        <v>2221</v>
      </c>
      <c r="C132" s="46" t="s">
        <v>1071</v>
      </c>
      <c r="D132" s="46" t="s">
        <v>2222</v>
      </c>
      <c r="E132" s="47">
        <v>50000</v>
      </c>
      <c r="F132" s="47">
        <v>0</v>
      </c>
      <c r="G132" s="47">
        <v>45000</v>
      </c>
      <c r="H132" s="49"/>
      <c r="I132" s="48" t="s">
        <v>1069</v>
      </c>
      <c r="J132" s="3"/>
      <c r="K132" s="3"/>
      <c r="L132" s="3"/>
      <c r="M132" s="3"/>
      <c r="N132" s="3"/>
      <c r="O132" s="3"/>
    </row>
    <row r="133" spans="1:15">
      <c r="A133" s="45">
        <v>0</v>
      </c>
      <c r="B133" s="45" t="s">
        <v>2223</v>
      </c>
      <c r="C133" s="46" t="s">
        <v>1071</v>
      </c>
      <c r="D133" s="46" t="s">
        <v>2224</v>
      </c>
      <c r="E133" s="47">
        <v>5000000</v>
      </c>
      <c r="F133" s="47">
        <v>2.5</v>
      </c>
      <c r="G133" s="47">
        <v>4500000</v>
      </c>
      <c r="H133" s="49"/>
      <c r="I133" s="48" t="s">
        <v>1069</v>
      </c>
      <c r="J133" s="3"/>
      <c r="K133" s="3"/>
      <c r="L133" s="3"/>
      <c r="M133" s="3"/>
      <c r="N133" s="3"/>
      <c r="O133" s="3"/>
    </row>
    <row r="134" spans="1:15">
      <c r="A134" s="2"/>
      <c r="B134" s="2"/>
      <c r="C134" s="3"/>
      <c r="D134" s="50" t="s">
        <v>1126</v>
      </c>
      <c r="E134" s="51">
        <f>SUM(E4:E133)</f>
        <v>349593934.63999999</v>
      </c>
      <c r="F134" s="51">
        <f>SUM(F4:F133)</f>
        <v>61271547.570000008</v>
      </c>
      <c r="G134" s="51">
        <f>SUM(G4:G133)</f>
        <v>270417488.08000004</v>
      </c>
      <c r="H134" s="51">
        <f>SUM(H4:H133)</f>
        <v>150000000</v>
      </c>
      <c r="I134" s="6"/>
      <c r="J134" s="3"/>
      <c r="K134" s="3"/>
      <c r="L134" s="3"/>
      <c r="M134" s="3"/>
      <c r="N134" s="3"/>
      <c r="O134" s="3"/>
    </row>
    <row r="135" spans="1:15">
      <c r="A135" s="2"/>
      <c r="B135" s="2"/>
      <c r="C135" s="3"/>
      <c r="D135" s="3"/>
      <c r="E135" s="4"/>
      <c r="F135" s="4"/>
      <c r="G135" s="4"/>
      <c r="H135" s="5"/>
      <c r="I135" s="6"/>
      <c r="J135" s="3"/>
      <c r="K135" s="3"/>
      <c r="L135" s="3"/>
      <c r="M135" s="3"/>
      <c r="N135" s="3"/>
      <c r="O135" s="3"/>
    </row>
    <row r="136" spans="1:15">
      <c r="A136" s="3" t="s">
        <v>1127</v>
      </c>
      <c r="B136" s="2"/>
      <c r="C136" s="3"/>
      <c r="D136" s="3"/>
      <c r="E136" s="4"/>
      <c r="F136" s="4"/>
      <c r="G136" s="4"/>
      <c r="H136" s="5"/>
      <c r="I136" s="6"/>
      <c r="J136" s="3"/>
      <c r="K136" s="3"/>
      <c r="L136" s="3"/>
      <c r="M136" s="3"/>
      <c r="N136" s="3"/>
      <c r="O136" s="3"/>
    </row>
    <row r="137" spans="1:15">
      <c r="A137" s="2"/>
      <c r="B137" s="2"/>
      <c r="C137" s="3"/>
      <c r="D137" s="3"/>
      <c r="E137" s="4"/>
      <c r="F137" s="4"/>
      <c r="G137" s="4"/>
      <c r="H137" s="5"/>
      <c r="I137" s="6"/>
      <c r="J137" s="3"/>
      <c r="K137" s="3"/>
      <c r="L137" s="3"/>
      <c r="M137" s="3"/>
      <c r="N137" s="3"/>
      <c r="O137" s="3"/>
    </row>
  </sheetData>
  <sheetProtection algorithmName="SHA-512" hashValue="vNaUAP3T743feI1F6ckDFAqhUm/66yS6mWezKxYqHz88ifPLlnhDWQwdODi90pe4j1vqyuribApUlw2+4adeeg==" saltValue="Tm3sABLLN+Cg7aksCI+LzQ==" spinCount="100000" sheet="1" formatCells="0" formatColumns="0" formatRows="0" insertColumns="0" insertRows="0" insertHyperlinks="0" deleteColumns="0" deleteRows="0" sort="0" autoFilter="0" pivotTables="0"/>
  <pageMargins left="0.7" right="0.7" top="0.75" bottom="0.75" header="0.3" footer="0.3"/>
  <pageSetup paperSize="5" scale="61" fitToHeight="0" orientation="landscape" cellComments="asDisplayed" r:id="rId1"/>
  <headerFooter>
    <oddFooter>&amp;C&amp;P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178"/>
  <sheetViews>
    <sheetView view="pageBreakPreview" zoomScale="90" zoomScaleNormal="90" zoomScaleSheetLayoutView="90" workbookViewId="0">
      <selection activeCell="C22" sqref="C22"/>
    </sheetView>
  </sheetViews>
  <sheetFormatPr defaultRowHeight="15"/>
  <cols>
    <col min="2" max="2" width="13.85546875" style="52" bestFit="1" customWidth="1"/>
    <col min="3" max="3" width="82.140625" style="52" bestFit="1" customWidth="1"/>
    <col min="4" max="4" width="15.85546875" style="151" bestFit="1" customWidth="1"/>
    <col min="5" max="5" width="15.28515625" bestFit="1" customWidth="1"/>
    <col min="6" max="6" width="15.42578125" style="151" bestFit="1" customWidth="1"/>
    <col min="7" max="7" width="18.7109375" style="151" customWidth="1"/>
    <col min="8" max="8" width="17.42578125" bestFit="1" customWidth="1"/>
    <col min="9" max="9" width="30.7109375" customWidth="1"/>
    <col min="10" max="10" width="28.140625" bestFit="1" customWidth="1"/>
  </cols>
  <sheetData>
    <row r="1" spans="1:15" ht="18.75">
      <c r="A1" s="54" t="s">
        <v>2225</v>
      </c>
      <c r="B1" s="2"/>
      <c r="C1" s="88"/>
      <c r="D1" s="88"/>
      <c r="E1" s="88"/>
      <c r="F1" s="88"/>
      <c r="G1" s="3"/>
      <c r="H1" s="3"/>
      <c r="I1" s="3"/>
      <c r="J1" s="3"/>
      <c r="K1" s="3"/>
      <c r="L1" s="3"/>
      <c r="M1" s="3"/>
      <c r="N1" s="3"/>
      <c r="O1" s="3"/>
    </row>
    <row r="2" spans="1:15">
      <c r="A2" s="7"/>
      <c r="B2" s="7"/>
      <c r="C2" s="123"/>
      <c r="D2" s="8"/>
      <c r="E2" s="123"/>
      <c r="F2" s="123"/>
      <c r="G2" s="124" t="s">
        <v>1</v>
      </c>
      <c r="H2" s="125">
        <v>10000000</v>
      </c>
      <c r="I2" s="8"/>
      <c r="J2" s="3"/>
      <c r="K2" s="3"/>
      <c r="L2" s="3"/>
      <c r="M2" s="3"/>
      <c r="N2" s="3"/>
      <c r="O2" s="3"/>
    </row>
    <row r="3" spans="1:15" ht="45">
      <c r="A3" s="126" t="s">
        <v>2</v>
      </c>
      <c r="B3" s="127" t="s">
        <v>3</v>
      </c>
      <c r="C3" s="127" t="s">
        <v>4</v>
      </c>
      <c r="D3" s="127" t="s">
        <v>5</v>
      </c>
      <c r="E3" s="128" t="s">
        <v>6</v>
      </c>
      <c r="F3" s="128" t="s">
        <v>7</v>
      </c>
      <c r="G3" s="128" t="s">
        <v>8</v>
      </c>
      <c r="H3" s="127" t="s">
        <v>2226</v>
      </c>
      <c r="I3" s="129" t="s">
        <v>10</v>
      </c>
      <c r="J3" s="3"/>
      <c r="K3" s="3"/>
      <c r="L3" s="3"/>
      <c r="M3" s="3"/>
      <c r="N3" s="3"/>
      <c r="O3" s="3"/>
    </row>
    <row r="4" spans="1:15">
      <c r="A4" s="130">
        <v>77</v>
      </c>
      <c r="B4" s="62" t="s">
        <v>2227</v>
      </c>
      <c r="C4" s="63" t="s">
        <v>19</v>
      </c>
      <c r="D4" s="63" t="s">
        <v>2228</v>
      </c>
      <c r="E4" s="64">
        <v>202001</v>
      </c>
      <c r="F4" s="64">
        <v>2001</v>
      </c>
      <c r="G4" s="64">
        <v>200000</v>
      </c>
      <c r="H4" s="64">
        <f>Table13[[#This Row],[Applicants ARPA Funding Request]]</f>
        <v>200000</v>
      </c>
      <c r="I4" s="131" t="s">
        <v>1132</v>
      </c>
      <c r="J4" s="3"/>
      <c r="K4" s="3"/>
      <c r="L4" s="3"/>
      <c r="M4" s="3"/>
      <c r="N4" s="3"/>
      <c r="O4" s="3"/>
    </row>
    <row r="5" spans="1:15">
      <c r="A5" s="130">
        <v>77</v>
      </c>
      <c r="B5" s="62" t="s">
        <v>2229</v>
      </c>
      <c r="C5" s="63" t="s">
        <v>40</v>
      </c>
      <c r="D5" s="63" t="s">
        <v>2230</v>
      </c>
      <c r="E5" s="64">
        <v>202001</v>
      </c>
      <c r="F5" s="64">
        <v>2001</v>
      </c>
      <c r="G5" s="64">
        <v>200000</v>
      </c>
      <c r="H5" s="64">
        <f>Table13[[#This Row],[Applicants ARPA Funding Request]]</f>
        <v>200000</v>
      </c>
      <c r="I5" s="131" t="s">
        <v>1132</v>
      </c>
      <c r="J5" s="3"/>
      <c r="K5" s="3"/>
      <c r="L5" s="3"/>
      <c r="M5" s="3"/>
      <c r="N5" s="3"/>
      <c r="O5" s="3"/>
    </row>
    <row r="6" spans="1:15">
      <c r="A6" s="130">
        <v>77</v>
      </c>
      <c r="B6" s="62" t="s">
        <v>2231</v>
      </c>
      <c r="C6" s="63" t="s">
        <v>229</v>
      </c>
      <c r="D6" s="63" t="s">
        <v>2232</v>
      </c>
      <c r="E6" s="64">
        <v>200000</v>
      </c>
      <c r="F6" s="64">
        <v>10000</v>
      </c>
      <c r="G6" s="64">
        <v>190000</v>
      </c>
      <c r="H6" s="64">
        <f>Table13[[#This Row],[Applicants ARPA Funding Request]]</f>
        <v>190000</v>
      </c>
      <c r="I6" s="131" t="s">
        <v>1132</v>
      </c>
      <c r="J6" s="3"/>
      <c r="K6" s="3"/>
      <c r="L6" s="3"/>
      <c r="M6" s="3"/>
      <c r="N6" s="3"/>
      <c r="O6" s="3"/>
    </row>
    <row r="7" spans="1:15">
      <c r="A7" s="130">
        <v>75</v>
      </c>
      <c r="B7" s="62" t="s">
        <v>2233</v>
      </c>
      <c r="C7" s="63" t="s">
        <v>28</v>
      </c>
      <c r="D7" s="63" t="s">
        <v>2234</v>
      </c>
      <c r="E7" s="64">
        <v>200001</v>
      </c>
      <c r="F7" s="64">
        <v>1</v>
      </c>
      <c r="G7" s="64">
        <v>200000</v>
      </c>
      <c r="H7" s="64">
        <f>Table13[[#This Row],[Applicants ARPA Funding Request]]</f>
        <v>200000</v>
      </c>
      <c r="I7" s="131" t="s">
        <v>1132</v>
      </c>
      <c r="J7" s="3"/>
      <c r="K7" s="3"/>
      <c r="L7" s="3"/>
      <c r="M7" s="3"/>
      <c r="N7" s="3"/>
      <c r="O7" s="3"/>
    </row>
    <row r="8" spans="1:15">
      <c r="A8" s="130">
        <v>75</v>
      </c>
      <c r="B8" s="62" t="s">
        <v>2235</v>
      </c>
      <c r="C8" s="63" t="s">
        <v>58</v>
      </c>
      <c r="D8" s="63" t="s">
        <v>2236</v>
      </c>
      <c r="E8" s="64">
        <v>160000</v>
      </c>
      <c r="F8" s="64">
        <v>40000</v>
      </c>
      <c r="G8" s="64">
        <v>120000</v>
      </c>
      <c r="H8" s="64">
        <f>Table13[[#This Row],[Applicants ARPA Funding Request]]</f>
        <v>120000</v>
      </c>
      <c r="I8" s="131" t="s">
        <v>1132</v>
      </c>
      <c r="J8" s="3"/>
      <c r="K8" s="3"/>
      <c r="L8" s="3"/>
      <c r="M8" s="3"/>
      <c r="N8" s="3"/>
      <c r="O8" s="3"/>
    </row>
    <row r="9" spans="1:15">
      <c r="A9" s="130">
        <v>73</v>
      </c>
      <c r="B9" s="62" t="s">
        <v>2237</v>
      </c>
      <c r="C9" s="63" t="s">
        <v>124</v>
      </c>
      <c r="D9" s="63" t="s">
        <v>2238</v>
      </c>
      <c r="E9" s="64">
        <v>150000</v>
      </c>
      <c r="F9" s="64">
        <v>20000</v>
      </c>
      <c r="G9" s="64">
        <v>130000</v>
      </c>
      <c r="H9" s="64">
        <f>Table13[[#This Row],[Applicants ARPA Funding Request]]</f>
        <v>130000</v>
      </c>
      <c r="I9" s="131" t="s">
        <v>1132</v>
      </c>
      <c r="J9" s="3"/>
      <c r="K9" s="3"/>
      <c r="L9" s="3"/>
      <c r="M9" s="3"/>
      <c r="N9" s="3"/>
      <c r="O9" s="3"/>
    </row>
    <row r="10" spans="1:15">
      <c r="A10" s="130">
        <v>73</v>
      </c>
      <c r="B10" s="62" t="s">
        <v>2239</v>
      </c>
      <c r="C10" s="63" t="s">
        <v>109</v>
      </c>
      <c r="D10" s="63" t="s">
        <v>2240</v>
      </c>
      <c r="E10" s="64">
        <v>180000</v>
      </c>
      <c r="F10" s="64">
        <v>30000</v>
      </c>
      <c r="G10" s="64">
        <v>150000</v>
      </c>
      <c r="H10" s="64">
        <f>Table13[[#This Row],[Applicants ARPA Funding Request]]</f>
        <v>150000</v>
      </c>
      <c r="I10" s="131" t="s">
        <v>1132</v>
      </c>
      <c r="J10" s="3"/>
      <c r="K10" s="3"/>
      <c r="L10" s="3"/>
      <c r="M10" s="3"/>
      <c r="N10" s="3"/>
      <c r="O10" s="3"/>
    </row>
    <row r="11" spans="1:15">
      <c r="A11" s="130">
        <v>70</v>
      </c>
      <c r="B11" s="62" t="s">
        <v>2241</v>
      </c>
      <c r="C11" s="63" t="s">
        <v>1257</v>
      </c>
      <c r="D11" s="63" t="s">
        <v>2242</v>
      </c>
      <c r="E11" s="64">
        <v>59204</v>
      </c>
      <c r="F11" s="64">
        <v>10000</v>
      </c>
      <c r="G11" s="64">
        <v>49204</v>
      </c>
      <c r="H11" s="64">
        <f>Table13[[#This Row],[Applicants ARPA Funding Request]]</f>
        <v>49204</v>
      </c>
      <c r="I11" s="131" t="s">
        <v>1132</v>
      </c>
      <c r="J11" s="3"/>
      <c r="K11" s="3"/>
      <c r="L11" s="3"/>
      <c r="M11" s="3"/>
      <c r="N11" s="3"/>
      <c r="O11" s="3"/>
    </row>
    <row r="12" spans="1:15">
      <c r="A12" s="130">
        <v>68</v>
      </c>
      <c r="B12" s="62" t="s">
        <v>2243</v>
      </c>
      <c r="C12" s="63" t="s">
        <v>130</v>
      </c>
      <c r="D12" s="63" t="s">
        <v>2244</v>
      </c>
      <c r="E12" s="64">
        <v>81448</v>
      </c>
      <c r="F12" s="64">
        <v>8250</v>
      </c>
      <c r="G12" s="64">
        <v>73198</v>
      </c>
      <c r="H12" s="64">
        <f>Table13[[#This Row],[Applicants ARPA Funding Request]]</f>
        <v>73198</v>
      </c>
      <c r="I12" s="131" t="s">
        <v>1132</v>
      </c>
      <c r="J12" s="3"/>
      <c r="K12" s="3"/>
      <c r="L12" s="3"/>
      <c r="M12" s="3"/>
      <c r="N12" s="3"/>
      <c r="O12" s="3"/>
    </row>
    <row r="13" spans="1:15">
      <c r="A13" s="130">
        <v>68</v>
      </c>
      <c r="B13" s="62" t="s">
        <v>2245</v>
      </c>
      <c r="C13" s="63" t="s">
        <v>153</v>
      </c>
      <c r="D13" s="63" t="s">
        <v>2246</v>
      </c>
      <c r="E13" s="64">
        <v>123563</v>
      </c>
      <c r="F13" s="64">
        <v>12500</v>
      </c>
      <c r="G13" s="64">
        <v>111063</v>
      </c>
      <c r="H13" s="64">
        <f>Table13[[#This Row],[Applicants ARPA Funding Request]]</f>
        <v>111063</v>
      </c>
      <c r="I13" s="131" t="s">
        <v>1132</v>
      </c>
      <c r="J13" s="3"/>
      <c r="K13" s="3"/>
      <c r="L13" s="3"/>
      <c r="M13" s="3"/>
      <c r="N13" s="3"/>
      <c r="O13" s="3"/>
    </row>
    <row r="14" spans="1:15">
      <c r="A14" s="130">
        <v>67</v>
      </c>
      <c r="B14" s="62" t="s">
        <v>2247</v>
      </c>
      <c r="C14" s="63" t="s">
        <v>1141</v>
      </c>
      <c r="D14" s="63" t="s">
        <v>2248</v>
      </c>
      <c r="E14" s="64">
        <v>202001</v>
      </c>
      <c r="F14" s="64">
        <v>2001</v>
      </c>
      <c r="G14" s="64">
        <v>200000</v>
      </c>
      <c r="H14" s="64">
        <f>Table13[[#This Row],[Applicants ARPA Funding Request]]</f>
        <v>200000</v>
      </c>
      <c r="I14" s="131" t="s">
        <v>1132</v>
      </c>
      <c r="J14" s="3"/>
      <c r="K14" s="3"/>
      <c r="L14" s="3"/>
      <c r="M14" s="3"/>
      <c r="N14" s="3"/>
      <c r="O14" s="3"/>
    </row>
    <row r="15" spans="1:15">
      <c r="A15" s="130">
        <v>67</v>
      </c>
      <c r="B15" s="62" t="s">
        <v>2249</v>
      </c>
      <c r="C15" s="63" t="s">
        <v>1204</v>
      </c>
      <c r="D15" s="63" t="s">
        <v>2250</v>
      </c>
      <c r="E15" s="64">
        <v>55600</v>
      </c>
      <c r="F15" s="64">
        <v>600</v>
      </c>
      <c r="G15" s="64">
        <v>55000</v>
      </c>
      <c r="H15" s="64">
        <f>Table13[[#This Row],[Applicants ARPA Funding Request]]</f>
        <v>55000</v>
      </c>
      <c r="I15" s="131" t="s">
        <v>1132</v>
      </c>
      <c r="J15" s="3"/>
      <c r="K15" s="3"/>
      <c r="L15" s="3"/>
      <c r="M15" s="3"/>
      <c r="N15" s="3"/>
      <c r="O15" s="3"/>
    </row>
    <row r="16" spans="1:15">
      <c r="A16" s="130">
        <v>67</v>
      </c>
      <c r="B16" s="62" t="s">
        <v>2251</v>
      </c>
      <c r="C16" s="63" t="s">
        <v>34</v>
      </c>
      <c r="D16" s="63" t="s">
        <v>2252</v>
      </c>
      <c r="E16" s="64">
        <v>150000</v>
      </c>
      <c r="F16" s="64">
        <v>2000</v>
      </c>
      <c r="G16" s="64">
        <v>148000</v>
      </c>
      <c r="H16" s="64">
        <f>Table13[[#This Row],[Applicants ARPA Funding Request]]</f>
        <v>148000</v>
      </c>
      <c r="I16" s="131" t="s">
        <v>1132</v>
      </c>
      <c r="J16" s="3"/>
      <c r="K16" s="3"/>
      <c r="L16" s="3"/>
      <c r="M16" s="3"/>
      <c r="N16" s="3"/>
      <c r="O16" s="3"/>
    </row>
    <row r="17" spans="1:15">
      <c r="A17" s="130">
        <v>67</v>
      </c>
      <c r="B17" s="62" t="s">
        <v>2253</v>
      </c>
      <c r="C17" s="63" t="s">
        <v>1152</v>
      </c>
      <c r="D17" s="63" t="s">
        <v>2254</v>
      </c>
      <c r="E17" s="64">
        <v>202030</v>
      </c>
      <c r="F17" s="64">
        <v>2030</v>
      </c>
      <c r="G17" s="64">
        <v>200000</v>
      </c>
      <c r="H17" s="64">
        <f>Table13[[#This Row],[Applicants ARPA Funding Request]]</f>
        <v>200000</v>
      </c>
      <c r="I17" s="131" t="s">
        <v>1132</v>
      </c>
      <c r="J17" s="3"/>
      <c r="K17" s="3"/>
      <c r="L17" s="3"/>
      <c r="M17" s="3"/>
      <c r="N17" s="3"/>
      <c r="O17" s="3"/>
    </row>
    <row r="18" spans="1:15">
      <c r="A18" s="130">
        <v>65</v>
      </c>
      <c r="B18" s="62" t="s">
        <v>2255</v>
      </c>
      <c r="C18" s="63" t="s">
        <v>1270</v>
      </c>
      <c r="D18" s="63" t="s">
        <v>2256</v>
      </c>
      <c r="E18" s="64">
        <v>30000</v>
      </c>
      <c r="F18" s="64">
        <v>1</v>
      </c>
      <c r="G18" s="64">
        <v>29999</v>
      </c>
      <c r="H18" s="64">
        <f>Table13[[#This Row],[Applicants ARPA Funding Request]]</f>
        <v>29999</v>
      </c>
      <c r="I18" s="131" t="s">
        <v>1132</v>
      </c>
      <c r="J18" s="3"/>
      <c r="K18" s="3"/>
      <c r="L18" s="3"/>
      <c r="M18" s="3"/>
      <c r="N18" s="3"/>
      <c r="O18" s="3"/>
    </row>
    <row r="19" spans="1:15">
      <c r="A19" s="130">
        <v>65</v>
      </c>
      <c r="B19" s="62" t="s">
        <v>2257</v>
      </c>
      <c r="C19" s="63" t="s">
        <v>22</v>
      </c>
      <c r="D19" s="63" t="s">
        <v>2258</v>
      </c>
      <c r="E19" s="64">
        <v>100001</v>
      </c>
      <c r="F19" s="64">
        <v>1</v>
      </c>
      <c r="G19" s="64">
        <v>100000</v>
      </c>
      <c r="H19" s="64">
        <f>Table13[[#This Row],[Applicants ARPA Funding Request]]</f>
        <v>100000</v>
      </c>
      <c r="I19" s="131" t="s">
        <v>1132</v>
      </c>
      <c r="J19" s="3"/>
      <c r="K19" s="3"/>
      <c r="L19" s="3"/>
      <c r="M19" s="3"/>
      <c r="N19" s="3"/>
      <c r="O19" s="3"/>
    </row>
    <row r="20" spans="1:15">
      <c r="A20" s="130">
        <v>65</v>
      </c>
      <c r="B20" s="62" t="s">
        <v>2259</v>
      </c>
      <c r="C20" s="63" t="s">
        <v>52</v>
      </c>
      <c r="D20" s="63" t="s">
        <v>2260</v>
      </c>
      <c r="E20" s="64">
        <v>100001</v>
      </c>
      <c r="F20" s="64">
        <v>1</v>
      </c>
      <c r="G20" s="64">
        <v>100000</v>
      </c>
      <c r="H20" s="64">
        <f>Table13[[#This Row],[Applicants ARPA Funding Request]]</f>
        <v>100000</v>
      </c>
      <c r="I20" s="131" t="s">
        <v>1132</v>
      </c>
      <c r="J20" s="3"/>
      <c r="K20" s="3"/>
      <c r="L20" s="3"/>
      <c r="M20" s="3"/>
      <c r="N20" s="3"/>
      <c r="O20" s="3"/>
    </row>
    <row r="21" spans="1:15">
      <c r="A21" s="130">
        <v>65</v>
      </c>
      <c r="B21" s="62" t="s">
        <v>2261</v>
      </c>
      <c r="C21" s="63" t="s">
        <v>55</v>
      </c>
      <c r="D21" s="63" t="s">
        <v>2262</v>
      </c>
      <c r="E21" s="64">
        <v>50001</v>
      </c>
      <c r="F21" s="64">
        <v>1</v>
      </c>
      <c r="G21" s="64">
        <v>50000</v>
      </c>
      <c r="H21" s="64">
        <f>Table13[[#This Row],[Applicants ARPA Funding Request]]</f>
        <v>50000</v>
      </c>
      <c r="I21" s="131" t="s">
        <v>1132</v>
      </c>
      <c r="J21" s="3"/>
      <c r="K21" s="3"/>
      <c r="L21" s="3"/>
      <c r="M21" s="3"/>
      <c r="N21" s="3"/>
      <c r="O21" s="3"/>
    </row>
    <row r="22" spans="1:15">
      <c r="A22" s="130">
        <v>65</v>
      </c>
      <c r="B22" s="62" t="s">
        <v>2263</v>
      </c>
      <c r="C22" s="63" t="s">
        <v>150</v>
      </c>
      <c r="D22" s="63" t="s">
        <v>2264</v>
      </c>
      <c r="E22" s="64">
        <v>200001</v>
      </c>
      <c r="F22" s="64">
        <v>1</v>
      </c>
      <c r="G22" s="64">
        <v>200000</v>
      </c>
      <c r="H22" s="64">
        <f>Table13[[#This Row],[Applicants ARPA Funding Request]]</f>
        <v>200000</v>
      </c>
      <c r="I22" s="131" t="s">
        <v>1132</v>
      </c>
      <c r="J22" s="3"/>
      <c r="K22" s="3"/>
      <c r="L22" s="3"/>
      <c r="M22" s="3"/>
      <c r="N22" s="3"/>
      <c r="O22" s="3"/>
    </row>
    <row r="23" spans="1:15">
      <c r="A23" s="130">
        <v>65</v>
      </c>
      <c r="B23" s="62" t="s">
        <v>2265</v>
      </c>
      <c r="C23" s="63" t="s">
        <v>211</v>
      </c>
      <c r="D23" s="63" t="s">
        <v>2266</v>
      </c>
      <c r="E23" s="64">
        <v>200001</v>
      </c>
      <c r="F23" s="64">
        <v>1</v>
      </c>
      <c r="G23" s="64">
        <v>200000</v>
      </c>
      <c r="H23" s="64">
        <f>Table13[[#This Row],[Applicants ARPA Funding Request]]</f>
        <v>200000</v>
      </c>
      <c r="I23" s="131" t="s">
        <v>1132</v>
      </c>
      <c r="J23" s="3"/>
      <c r="K23" s="3"/>
      <c r="L23" s="3"/>
      <c r="M23" s="3"/>
      <c r="N23" s="3"/>
      <c r="O23" s="3"/>
    </row>
    <row r="24" spans="1:15">
      <c r="A24" s="130">
        <v>65</v>
      </c>
      <c r="B24" s="62" t="s">
        <v>2267</v>
      </c>
      <c r="C24" s="63" t="s">
        <v>2268</v>
      </c>
      <c r="D24" s="63" t="s">
        <v>2269</v>
      </c>
      <c r="E24" s="64">
        <v>253200</v>
      </c>
      <c r="F24" s="64">
        <v>53200</v>
      </c>
      <c r="G24" s="64">
        <v>200000</v>
      </c>
      <c r="H24" s="64">
        <f>Table13[[#This Row],[Applicants ARPA Funding Request]]</f>
        <v>200000</v>
      </c>
      <c r="I24" s="131" t="s">
        <v>1132</v>
      </c>
      <c r="J24" s="3"/>
      <c r="K24" s="3"/>
      <c r="L24" s="3"/>
      <c r="M24" s="3"/>
      <c r="N24" s="3"/>
      <c r="O24" s="3"/>
    </row>
    <row r="25" spans="1:15">
      <c r="A25" s="130">
        <v>63</v>
      </c>
      <c r="B25" s="62" t="s">
        <v>2270</v>
      </c>
      <c r="C25" s="63" t="s">
        <v>268</v>
      </c>
      <c r="D25" s="63" t="s">
        <v>2271</v>
      </c>
      <c r="E25" s="64">
        <v>200000</v>
      </c>
      <c r="F25" s="64">
        <v>22000</v>
      </c>
      <c r="G25" s="64">
        <v>178000</v>
      </c>
      <c r="H25" s="64">
        <f>Table13[[#This Row],[Applicants ARPA Funding Request]]</f>
        <v>178000</v>
      </c>
      <c r="I25" s="131" t="s">
        <v>1132</v>
      </c>
      <c r="J25" s="3"/>
      <c r="K25" s="3"/>
      <c r="L25" s="3"/>
      <c r="M25" s="3"/>
      <c r="N25" s="3"/>
      <c r="O25" s="3"/>
    </row>
    <row r="26" spans="1:15">
      <c r="A26" s="130">
        <v>62</v>
      </c>
      <c r="B26" s="62" t="s">
        <v>2272</v>
      </c>
      <c r="C26" s="63" t="s">
        <v>298</v>
      </c>
      <c r="D26" s="63" t="s">
        <v>2273</v>
      </c>
      <c r="E26" s="64">
        <v>200000</v>
      </c>
      <c r="F26" s="64">
        <v>2001</v>
      </c>
      <c r="G26" s="64">
        <v>197999</v>
      </c>
      <c r="H26" s="64">
        <f>Table13[[#This Row],[Applicants ARPA Funding Request]]</f>
        <v>197999</v>
      </c>
      <c r="I26" s="131" t="s">
        <v>1132</v>
      </c>
      <c r="J26" s="3"/>
      <c r="K26" s="3"/>
      <c r="L26" s="3"/>
      <c r="M26" s="3"/>
      <c r="N26" s="3"/>
      <c r="O26" s="3"/>
    </row>
    <row r="27" spans="1:15">
      <c r="A27" s="130">
        <v>60</v>
      </c>
      <c r="B27" s="62" t="s">
        <v>2274</v>
      </c>
      <c r="C27" s="63" t="s">
        <v>94</v>
      </c>
      <c r="D27" s="63" t="s">
        <v>2275</v>
      </c>
      <c r="E27" s="64">
        <v>200000</v>
      </c>
      <c r="F27" s="64">
        <v>1</v>
      </c>
      <c r="G27" s="64">
        <v>199999</v>
      </c>
      <c r="H27" s="64">
        <f>Table13[[#This Row],[Applicants ARPA Funding Request]]</f>
        <v>199999</v>
      </c>
      <c r="I27" s="131" t="s">
        <v>1132</v>
      </c>
      <c r="J27" s="3"/>
      <c r="K27" s="3"/>
      <c r="L27" s="3"/>
      <c r="M27" s="3"/>
      <c r="N27" s="3"/>
      <c r="O27" s="3"/>
    </row>
    <row r="28" spans="1:15">
      <c r="A28" s="130">
        <v>60</v>
      </c>
      <c r="B28" s="62" t="s">
        <v>2276</v>
      </c>
      <c r="C28" s="63" t="s">
        <v>76</v>
      </c>
      <c r="D28" s="63" t="s">
        <v>2277</v>
      </c>
      <c r="E28" s="64">
        <v>125000</v>
      </c>
      <c r="F28" s="64">
        <v>1</v>
      </c>
      <c r="G28" s="64">
        <v>124999</v>
      </c>
      <c r="H28" s="64">
        <f>Table13[[#This Row],[Applicants ARPA Funding Request]]</f>
        <v>124999</v>
      </c>
      <c r="I28" s="131" t="s">
        <v>1132</v>
      </c>
      <c r="J28" s="3"/>
      <c r="K28" s="3"/>
      <c r="L28" s="3"/>
      <c r="M28" s="3"/>
      <c r="N28" s="3"/>
      <c r="O28" s="3"/>
    </row>
    <row r="29" spans="1:15">
      <c r="A29" s="130">
        <v>60</v>
      </c>
      <c r="B29" s="62" t="s">
        <v>2278</v>
      </c>
      <c r="C29" s="63" t="s">
        <v>202</v>
      </c>
      <c r="D29" s="63" t="s">
        <v>2279</v>
      </c>
      <c r="E29" s="64">
        <v>60000</v>
      </c>
      <c r="F29" s="64">
        <v>250</v>
      </c>
      <c r="G29" s="64">
        <v>59750</v>
      </c>
      <c r="H29" s="64">
        <f>Table13[[#This Row],[Applicants ARPA Funding Request]]</f>
        <v>59750</v>
      </c>
      <c r="I29" s="131" t="s">
        <v>1132</v>
      </c>
      <c r="J29" s="3"/>
      <c r="K29" s="3"/>
      <c r="L29" s="3"/>
      <c r="M29" s="3"/>
      <c r="N29" s="3"/>
      <c r="O29" s="3"/>
    </row>
    <row r="30" spans="1:15">
      <c r="A30" s="130">
        <v>60</v>
      </c>
      <c r="B30" s="62" t="s">
        <v>2280</v>
      </c>
      <c r="C30" s="63" t="s">
        <v>88</v>
      </c>
      <c r="D30" s="63" t="s">
        <v>2281</v>
      </c>
      <c r="E30" s="64">
        <v>200000</v>
      </c>
      <c r="F30" s="64">
        <v>1</v>
      </c>
      <c r="G30" s="64">
        <v>199999</v>
      </c>
      <c r="H30" s="64">
        <f>Table13[[#This Row],[Applicants ARPA Funding Request]]</f>
        <v>199999</v>
      </c>
      <c r="I30" s="131" t="s">
        <v>1132</v>
      </c>
      <c r="J30" s="3"/>
      <c r="K30" s="3"/>
      <c r="L30" s="3"/>
      <c r="M30" s="3"/>
      <c r="N30" s="3"/>
      <c r="O30" s="3"/>
    </row>
    <row r="31" spans="1:15">
      <c r="A31" s="130">
        <v>60</v>
      </c>
      <c r="B31" s="62" t="s">
        <v>2282</v>
      </c>
      <c r="C31" s="63" t="s">
        <v>226</v>
      </c>
      <c r="D31" s="63" t="s">
        <v>2283</v>
      </c>
      <c r="E31" s="64">
        <v>10500</v>
      </c>
      <c r="F31" s="64">
        <v>2100</v>
      </c>
      <c r="G31" s="64">
        <v>8400</v>
      </c>
      <c r="H31" s="64">
        <f>Table13[[#This Row],[Applicants ARPA Funding Request]]</f>
        <v>8400</v>
      </c>
      <c r="I31" s="131" t="s">
        <v>1132</v>
      </c>
      <c r="J31" s="3"/>
      <c r="K31" s="3"/>
      <c r="L31" s="3"/>
      <c r="M31" s="3"/>
      <c r="N31" s="3"/>
      <c r="O31" s="3"/>
    </row>
    <row r="32" spans="1:15">
      <c r="A32" s="130">
        <v>60</v>
      </c>
      <c r="B32" s="62" t="s">
        <v>2284</v>
      </c>
      <c r="C32" s="63" t="s">
        <v>274</v>
      </c>
      <c r="D32" s="63" t="s">
        <v>2285</v>
      </c>
      <c r="E32" s="64">
        <v>190000</v>
      </c>
      <c r="F32" s="64">
        <v>40000</v>
      </c>
      <c r="G32" s="64">
        <v>150000</v>
      </c>
      <c r="H32" s="64">
        <f>Table13[[#This Row],[Applicants ARPA Funding Request]]</f>
        <v>150000</v>
      </c>
      <c r="I32" s="131" t="s">
        <v>1132</v>
      </c>
      <c r="J32" s="3"/>
      <c r="K32" s="3"/>
      <c r="L32" s="3"/>
      <c r="M32" s="3"/>
      <c r="N32" s="3"/>
      <c r="O32" s="3"/>
    </row>
    <row r="33" spans="1:15">
      <c r="A33" s="130">
        <v>60</v>
      </c>
      <c r="B33" s="62" t="s">
        <v>2286</v>
      </c>
      <c r="C33" s="63" t="s">
        <v>82</v>
      </c>
      <c r="D33" s="63" t="s">
        <v>2287</v>
      </c>
      <c r="E33" s="64">
        <v>250165</v>
      </c>
      <c r="F33" s="64">
        <v>50322</v>
      </c>
      <c r="G33" s="64">
        <v>199843</v>
      </c>
      <c r="H33" s="64">
        <f>Table13[[#This Row],[Applicants ARPA Funding Request]]</f>
        <v>199843</v>
      </c>
      <c r="I33" s="131" t="s">
        <v>1132</v>
      </c>
      <c r="J33" s="3"/>
      <c r="K33" s="3"/>
      <c r="L33" s="3"/>
      <c r="M33" s="3"/>
      <c r="N33" s="3"/>
      <c r="O33" s="3"/>
    </row>
    <row r="34" spans="1:15">
      <c r="A34" s="130">
        <v>60</v>
      </c>
      <c r="B34" s="62" t="s">
        <v>2288</v>
      </c>
      <c r="C34" s="63" t="s">
        <v>85</v>
      </c>
      <c r="D34" s="63" t="s">
        <v>2289</v>
      </c>
      <c r="E34" s="64">
        <v>200000</v>
      </c>
      <c r="F34" s="64">
        <v>44000</v>
      </c>
      <c r="G34" s="64">
        <v>156000</v>
      </c>
      <c r="H34" s="64">
        <f>Table13[[#This Row],[Applicants ARPA Funding Request]]</f>
        <v>156000</v>
      </c>
      <c r="I34" s="131" t="s">
        <v>1132</v>
      </c>
      <c r="J34" s="3"/>
      <c r="K34" s="3"/>
      <c r="L34" s="3"/>
      <c r="M34" s="3"/>
      <c r="N34" s="3"/>
      <c r="O34" s="3"/>
    </row>
    <row r="35" spans="1:15">
      <c r="A35" s="130">
        <v>60</v>
      </c>
      <c r="B35" s="62" t="s">
        <v>2290</v>
      </c>
      <c r="C35" s="63" t="s">
        <v>340</v>
      </c>
      <c r="D35" s="63" t="s">
        <v>2291</v>
      </c>
      <c r="E35" s="64">
        <v>575000</v>
      </c>
      <c r="F35" s="64">
        <v>375000</v>
      </c>
      <c r="G35" s="64">
        <v>200000</v>
      </c>
      <c r="H35" s="64">
        <f>Table13[[#This Row],[Applicants ARPA Funding Request]]</f>
        <v>200000</v>
      </c>
      <c r="I35" s="131" t="s">
        <v>1132</v>
      </c>
      <c r="J35" s="3"/>
      <c r="K35" s="3"/>
      <c r="L35" s="3"/>
      <c r="M35" s="3"/>
      <c r="N35" s="3"/>
      <c r="O35" s="3"/>
    </row>
    <row r="36" spans="1:15">
      <c r="A36" s="130">
        <v>60</v>
      </c>
      <c r="B36" s="62" t="s">
        <v>2292</v>
      </c>
      <c r="C36" s="63" t="s">
        <v>256</v>
      </c>
      <c r="D36" s="63" t="s">
        <v>2293</v>
      </c>
      <c r="E36" s="64">
        <v>200000</v>
      </c>
      <c r="F36" s="64">
        <v>40000</v>
      </c>
      <c r="G36" s="64">
        <v>160000</v>
      </c>
      <c r="H36" s="64">
        <f>Table13[[#This Row],[Applicants ARPA Funding Request]]</f>
        <v>160000</v>
      </c>
      <c r="I36" s="131" t="s">
        <v>1132</v>
      </c>
      <c r="J36" s="3"/>
      <c r="K36" s="3"/>
      <c r="L36" s="3"/>
      <c r="M36" s="3"/>
      <c r="N36" s="3"/>
      <c r="O36" s="3"/>
    </row>
    <row r="37" spans="1:15">
      <c r="A37" s="130">
        <v>58</v>
      </c>
      <c r="B37" s="62" t="s">
        <v>2294</v>
      </c>
      <c r="C37" s="63" t="s">
        <v>391</v>
      </c>
      <c r="D37" s="63" t="s">
        <v>2295</v>
      </c>
      <c r="E37" s="64">
        <v>54059</v>
      </c>
      <c r="F37" s="64">
        <v>5000</v>
      </c>
      <c r="G37" s="64">
        <v>49059</v>
      </c>
      <c r="H37" s="64">
        <f>Table13[[#This Row],[Applicants ARPA Funding Request]]</f>
        <v>49059</v>
      </c>
      <c r="I37" s="131" t="s">
        <v>1132</v>
      </c>
      <c r="J37" s="3"/>
      <c r="K37" s="3"/>
      <c r="L37" s="3"/>
      <c r="M37" s="3"/>
      <c r="N37" s="3"/>
      <c r="O37" s="3"/>
    </row>
    <row r="38" spans="1:15">
      <c r="A38" s="130">
        <v>57</v>
      </c>
      <c r="B38" s="62" t="s">
        <v>2296</v>
      </c>
      <c r="C38" s="63" t="s">
        <v>100</v>
      </c>
      <c r="D38" s="63" t="s">
        <v>2297</v>
      </c>
      <c r="E38" s="64">
        <v>200000</v>
      </c>
      <c r="F38" s="64">
        <v>2001</v>
      </c>
      <c r="G38" s="64">
        <v>197999</v>
      </c>
      <c r="H38" s="64">
        <f>Table13[[#This Row],[Applicants ARPA Funding Request]]</f>
        <v>197999</v>
      </c>
      <c r="I38" s="131" t="s">
        <v>1132</v>
      </c>
      <c r="J38" s="3"/>
      <c r="K38" s="3"/>
      <c r="L38" s="3"/>
      <c r="M38" s="3"/>
      <c r="N38" s="3"/>
      <c r="O38" s="3"/>
    </row>
    <row r="39" spans="1:15">
      <c r="A39" s="130">
        <v>57</v>
      </c>
      <c r="B39" s="62" t="s">
        <v>2298</v>
      </c>
      <c r="C39" s="63" t="s">
        <v>292</v>
      </c>
      <c r="D39" s="63" t="s">
        <v>2299</v>
      </c>
      <c r="E39" s="64">
        <v>200001</v>
      </c>
      <c r="F39" s="64">
        <v>2001</v>
      </c>
      <c r="G39" s="64">
        <v>198000</v>
      </c>
      <c r="H39" s="64">
        <f>Table13[[#This Row],[Applicants ARPA Funding Request]]</f>
        <v>198000</v>
      </c>
      <c r="I39" s="131" t="s">
        <v>1132</v>
      </c>
      <c r="J39" s="3"/>
      <c r="K39" s="3"/>
      <c r="L39" s="3"/>
      <c r="M39" s="3"/>
      <c r="N39" s="3"/>
      <c r="O39" s="3"/>
    </row>
    <row r="40" spans="1:15">
      <c r="A40" s="130">
        <v>57</v>
      </c>
      <c r="B40" s="62" t="s">
        <v>2300</v>
      </c>
      <c r="C40" s="63" t="s">
        <v>183</v>
      </c>
      <c r="D40" s="63" t="s">
        <v>2301</v>
      </c>
      <c r="E40" s="64">
        <v>53024</v>
      </c>
      <c r="F40" s="64">
        <v>795.36</v>
      </c>
      <c r="G40" s="64">
        <v>52228.639999999999</v>
      </c>
      <c r="H40" s="64">
        <f>Table13[[#This Row],[Applicants ARPA Funding Request]]</f>
        <v>52228.639999999999</v>
      </c>
      <c r="I40" s="131" t="s">
        <v>1132</v>
      </c>
      <c r="J40" s="3"/>
      <c r="K40" s="3"/>
      <c r="L40" s="3"/>
      <c r="M40" s="3"/>
      <c r="N40" s="3"/>
      <c r="O40" s="3"/>
    </row>
    <row r="41" spans="1:15">
      <c r="A41" s="130">
        <v>57</v>
      </c>
      <c r="B41" s="62" t="s">
        <v>2302</v>
      </c>
      <c r="C41" s="63" t="s">
        <v>361</v>
      </c>
      <c r="D41" s="63" t="s">
        <v>2303</v>
      </c>
      <c r="E41" s="64">
        <v>375000</v>
      </c>
      <c r="F41" s="64">
        <v>2200</v>
      </c>
      <c r="G41" s="64">
        <v>200000</v>
      </c>
      <c r="H41" s="64">
        <f>Table13[[#This Row],[Applicants ARPA Funding Request]]</f>
        <v>200000</v>
      </c>
      <c r="I41" s="131" t="s">
        <v>1132</v>
      </c>
      <c r="J41" s="3"/>
      <c r="K41" s="3"/>
      <c r="L41" s="3"/>
      <c r="M41" s="3"/>
      <c r="N41" s="3"/>
      <c r="O41" s="3"/>
    </row>
    <row r="42" spans="1:15">
      <c r="A42" s="130">
        <v>57</v>
      </c>
      <c r="B42" s="62" t="s">
        <v>2304</v>
      </c>
      <c r="C42" s="63" t="s">
        <v>208</v>
      </c>
      <c r="D42" s="63" t="s">
        <v>2305</v>
      </c>
      <c r="E42" s="64">
        <v>100000</v>
      </c>
      <c r="F42" s="64">
        <v>2100</v>
      </c>
      <c r="G42" s="64">
        <v>97900</v>
      </c>
      <c r="H42" s="64">
        <f>Table13[[#This Row],[Applicants ARPA Funding Request]]</f>
        <v>97900</v>
      </c>
      <c r="I42" s="131" t="s">
        <v>1132</v>
      </c>
      <c r="J42" s="3"/>
      <c r="K42" s="3"/>
      <c r="L42" s="3"/>
      <c r="M42" s="3"/>
      <c r="N42" s="3"/>
      <c r="O42" s="3"/>
    </row>
    <row r="43" spans="1:15">
      <c r="A43" s="130">
        <v>55</v>
      </c>
      <c r="B43" s="62" t="s">
        <v>2306</v>
      </c>
      <c r="C43" s="63" t="s">
        <v>301</v>
      </c>
      <c r="D43" s="63" t="s">
        <v>2307</v>
      </c>
      <c r="E43" s="64">
        <v>55550</v>
      </c>
      <c r="F43" s="64">
        <v>550</v>
      </c>
      <c r="G43" s="64">
        <v>55000</v>
      </c>
      <c r="H43" s="64">
        <f>Table13[[#This Row],[Applicants ARPA Funding Request]]</f>
        <v>55000</v>
      </c>
      <c r="I43" s="131" t="s">
        <v>1132</v>
      </c>
      <c r="J43" s="3"/>
      <c r="K43" s="3"/>
      <c r="L43" s="3"/>
      <c r="M43" s="3"/>
      <c r="N43" s="3"/>
      <c r="O43" s="3"/>
    </row>
    <row r="44" spans="1:15">
      <c r="A44" s="130">
        <v>55</v>
      </c>
      <c r="B44" s="62" t="s">
        <v>2308</v>
      </c>
      <c r="C44" s="63" t="s">
        <v>97</v>
      </c>
      <c r="D44" s="63" t="s">
        <v>2309</v>
      </c>
      <c r="E44" s="64">
        <v>200001</v>
      </c>
      <c r="F44" s="64">
        <v>1</v>
      </c>
      <c r="G44" s="64">
        <v>200000</v>
      </c>
      <c r="H44" s="64">
        <f>Table13[[#This Row],[Applicants ARPA Funding Request]]</f>
        <v>200000</v>
      </c>
      <c r="I44" s="131" t="s">
        <v>1132</v>
      </c>
      <c r="J44" s="3"/>
      <c r="K44" s="3"/>
      <c r="L44" s="3"/>
      <c r="M44" s="3"/>
      <c r="N44" s="3"/>
      <c r="O44" s="3"/>
    </row>
    <row r="45" spans="1:15">
      <c r="A45" s="130">
        <v>55</v>
      </c>
      <c r="B45" s="62" t="s">
        <v>2310</v>
      </c>
      <c r="C45" s="63" t="s">
        <v>358</v>
      </c>
      <c r="D45" s="63" t="s">
        <v>2311</v>
      </c>
      <c r="E45" s="64">
        <v>58500</v>
      </c>
      <c r="F45" s="64">
        <v>500</v>
      </c>
      <c r="G45" s="64">
        <v>58000</v>
      </c>
      <c r="H45" s="64">
        <f>Table13[[#This Row],[Applicants ARPA Funding Request]]</f>
        <v>58000</v>
      </c>
      <c r="I45" s="131" t="s">
        <v>1132</v>
      </c>
      <c r="J45" s="3"/>
      <c r="K45" s="3"/>
      <c r="L45" s="3"/>
      <c r="M45" s="3"/>
      <c r="N45" s="3"/>
      <c r="O45" s="3"/>
    </row>
    <row r="46" spans="1:15">
      <c r="A46" s="130">
        <v>55</v>
      </c>
      <c r="B46" s="62" t="s">
        <v>2312</v>
      </c>
      <c r="C46" s="63" t="s">
        <v>379</v>
      </c>
      <c r="D46" s="63" t="s">
        <v>2313</v>
      </c>
      <c r="E46" s="64">
        <v>255114</v>
      </c>
      <c r="F46" s="64">
        <v>55114</v>
      </c>
      <c r="G46" s="64">
        <v>200000</v>
      </c>
      <c r="H46" s="64">
        <f>Table13[[#This Row],[Applicants ARPA Funding Request]]</f>
        <v>200000</v>
      </c>
      <c r="I46" s="131" t="s">
        <v>1132</v>
      </c>
      <c r="J46" s="3"/>
      <c r="K46" s="3"/>
      <c r="L46" s="3"/>
      <c r="M46" s="3"/>
      <c r="N46" s="3"/>
      <c r="O46" s="3"/>
    </row>
    <row r="47" spans="1:15">
      <c r="A47" s="130">
        <v>55</v>
      </c>
      <c r="B47" s="62" t="s">
        <v>2314</v>
      </c>
      <c r="C47" s="63" t="s">
        <v>1091</v>
      </c>
      <c r="D47" s="63" t="s">
        <v>2315</v>
      </c>
      <c r="E47" s="64">
        <v>335000</v>
      </c>
      <c r="F47" s="64">
        <v>40200</v>
      </c>
      <c r="G47" s="64">
        <v>200000</v>
      </c>
      <c r="H47" s="64">
        <f>Table13[[#This Row],[Applicants ARPA Funding Request]]</f>
        <v>200000</v>
      </c>
      <c r="I47" s="131" t="s">
        <v>1132</v>
      </c>
      <c r="J47" s="3"/>
      <c r="K47" s="3"/>
      <c r="L47" s="3"/>
      <c r="M47" s="3"/>
      <c r="N47" s="3"/>
      <c r="O47" s="3"/>
    </row>
    <row r="48" spans="1:15">
      <c r="A48" s="130">
        <v>55</v>
      </c>
      <c r="B48" s="62" t="s">
        <v>2316</v>
      </c>
      <c r="C48" s="63" t="s">
        <v>349</v>
      </c>
      <c r="D48" s="63" t="s">
        <v>2317</v>
      </c>
      <c r="E48" s="64">
        <v>255000</v>
      </c>
      <c r="F48" s="64">
        <v>55000</v>
      </c>
      <c r="G48" s="64">
        <v>200000</v>
      </c>
      <c r="H48" s="64">
        <f>Table13[[#This Row],[Applicants ARPA Funding Request]]</f>
        <v>200000</v>
      </c>
      <c r="I48" s="131" t="s">
        <v>1132</v>
      </c>
      <c r="J48" s="3"/>
      <c r="K48" s="3"/>
      <c r="L48" s="3"/>
      <c r="M48" s="3"/>
      <c r="N48" s="3"/>
      <c r="O48" s="3"/>
    </row>
    <row r="49" spans="1:15">
      <c r="A49" s="130">
        <v>55</v>
      </c>
      <c r="B49" s="62" t="s">
        <v>2318</v>
      </c>
      <c r="C49" s="63" t="s">
        <v>385</v>
      </c>
      <c r="D49" s="63" t="s">
        <v>2319</v>
      </c>
      <c r="E49" s="64">
        <v>100000</v>
      </c>
      <c r="F49" s="64">
        <v>20000</v>
      </c>
      <c r="G49" s="64">
        <v>80000</v>
      </c>
      <c r="H49" s="64">
        <f>Table13[[#This Row],[Applicants ARPA Funding Request]]</f>
        <v>80000</v>
      </c>
      <c r="I49" s="131" t="s">
        <v>1132</v>
      </c>
      <c r="J49" s="3"/>
      <c r="K49" s="3"/>
      <c r="L49" s="3"/>
      <c r="M49" s="3"/>
      <c r="N49" s="3"/>
      <c r="O49" s="3"/>
    </row>
    <row r="50" spans="1:15">
      <c r="A50" s="130">
        <v>53</v>
      </c>
      <c r="B50" s="62" t="s">
        <v>2320</v>
      </c>
      <c r="C50" s="63" t="s">
        <v>334</v>
      </c>
      <c r="D50" s="63" t="s">
        <v>2321</v>
      </c>
      <c r="E50" s="64">
        <v>220375</v>
      </c>
      <c r="F50" s="64">
        <v>25000</v>
      </c>
      <c r="G50" s="64">
        <v>195375</v>
      </c>
      <c r="H50" s="64">
        <f>Table13[[#This Row],[Applicants ARPA Funding Request]]</f>
        <v>195375</v>
      </c>
      <c r="I50" s="131" t="s">
        <v>1132</v>
      </c>
      <c r="J50" s="3"/>
      <c r="K50" s="3"/>
      <c r="L50" s="3"/>
      <c r="M50" s="3"/>
      <c r="N50" s="3"/>
      <c r="O50" s="3"/>
    </row>
    <row r="51" spans="1:15">
      <c r="A51" s="130">
        <v>53</v>
      </c>
      <c r="B51" s="62" t="s">
        <v>2322</v>
      </c>
      <c r="C51" s="63" t="s">
        <v>523</v>
      </c>
      <c r="D51" s="63" t="s">
        <v>2323</v>
      </c>
      <c r="E51" s="64">
        <v>150900</v>
      </c>
      <c r="F51" s="64">
        <v>20000</v>
      </c>
      <c r="G51" s="64">
        <v>130900</v>
      </c>
      <c r="H51" s="64">
        <f>Table13[[#This Row],[Applicants ARPA Funding Request]]</f>
        <v>130900</v>
      </c>
      <c r="I51" s="131" t="s">
        <v>1132</v>
      </c>
      <c r="J51" s="3"/>
      <c r="K51" s="3"/>
      <c r="L51" s="3"/>
      <c r="M51" s="3"/>
      <c r="N51" s="3"/>
      <c r="O51" s="3"/>
    </row>
    <row r="52" spans="1:15">
      <c r="A52" s="130">
        <v>52</v>
      </c>
      <c r="B52" s="62" t="s">
        <v>2324</v>
      </c>
      <c r="C52" s="63" t="s">
        <v>91</v>
      </c>
      <c r="D52" s="63" t="s">
        <v>2325</v>
      </c>
      <c r="E52" s="64">
        <v>202200</v>
      </c>
      <c r="F52" s="64">
        <v>2200</v>
      </c>
      <c r="G52" s="64">
        <v>200000</v>
      </c>
      <c r="H52" s="64">
        <f>Table13[[#This Row],[Applicants ARPA Funding Request]]</f>
        <v>200000</v>
      </c>
      <c r="I52" s="131" t="s">
        <v>1132</v>
      </c>
      <c r="J52" s="3"/>
      <c r="K52" s="3"/>
      <c r="L52" s="3"/>
      <c r="M52" s="3"/>
      <c r="N52" s="3"/>
      <c r="O52" s="3"/>
    </row>
    <row r="53" spans="1:15">
      <c r="A53" s="130">
        <v>52</v>
      </c>
      <c r="B53" s="62" t="s">
        <v>2326</v>
      </c>
      <c r="C53" s="63" t="s">
        <v>289</v>
      </c>
      <c r="D53" s="63" t="s">
        <v>2327</v>
      </c>
      <c r="E53" s="64">
        <v>202001</v>
      </c>
      <c r="F53" s="64">
        <v>2001</v>
      </c>
      <c r="G53" s="64">
        <v>200000</v>
      </c>
      <c r="H53" s="64">
        <f>Table13[[#This Row],[Applicants ARPA Funding Request]]</f>
        <v>200000</v>
      </c>
      <c r="I53" s="131" t="s">
        <v>1132</v>
      </c>
      <c r="J53" s="3"/>
      <c r="K53" s="3"/>
      <c r="L53" s="3"/>
      <c r="M53" s="3"/>
      <c r="N53" s="3"/>
      <c r="O53" s="3"/>
    </row>
    <row r="54" spans="1:15">
      <c r="A54" s="130">
        <v>52</v>
      </c>
      <c r="B54" s="62" t="s">
        <v>2328</v>
      </c>
      <c r="C54" s="63" t="s">
        <v>127</v>
      </c>
      <c r="D54" s="63" t="s">
        <v>2329</v>
      </c>
      <c r="E54" s="64">
        <v>140000</v>
      </c>
      <c r="F54" s="64">
        <v>2000</v>
      </c>
      <c r="G54" s="64">
        <v>138000</v>
      </c>
      <c r="H54" s="64">
        <f>Table13[[#This Row],[Applicants ARPA Funding Request]]</f>
        <v>138000</v>
      </c>
      <c r="I54" s="131" t="s">
        <v>1132</v>
      </c>
      <c r="J54" s="3"/>
      <c r="K54" s="3"/>
      <c r="L54" s="3"/>
      <c r="M54" s="3"/>
      <c r="N54" s="3"/>
      <c r="O54" s="3"/>
    </row>
    <row r="55" spans="1:15">
      <c r="A55" s="130">
        <v>52</v>
      </c>
      <c r="B55" s="62" t="s">
        <v>2330</v>
      </c>
      <c r="C55" s="63" t="s">
        <v>1439</v>
      </c>
      <c r="D55" s="63" t="s">
        <v>2331</v>
      </c>
      <c r="E55" s="64">
        <v>81000</v>
      </c>
      <c r="F55" s="64">
        <v>1000</v>
      </c>
      <c r="G55" s="64">
        <v>80000</v>
      </c>
      <c r="H55" s="64">
        <f>Table13[[#This Row],[Applicants ARPA Funding Request]]</f>
        <v>80000</v>
      </c>
      <c r="I55" s="131" t="s">
        <v>1132</v>
      </c>
      <c r="J55" s="3"/>
      <c r="K55" s="3"/>
      <c r="L55" s="3"/>
      <c r="M55" s="3"/>
      <c r="N55" s="3"/>
      <c r="O55" s="3"/>
    </row>
    <row r="56" spans="1:15">
      <c r="A56" s="130">
        <v>52</v>
      </c>
      <c r="B56" s="62" t="s">
        <v>2332</v>
      </c>
      <c r="C56" s="63" t="s">
        <v>133</v>
      </c>
      <c r="D56" s="63" t="s">
        <v>2333</v>
      </c>
      <c r="E56" s="64">
        <v>202020</v>
      </c>
      <c r="F56" s="64">
        <v>2020</v>
      </c>
      <c r="G56" s="64">
        <v>200000</v>
      </c>
      <c r="H56" s="64">
        <f>Table13[[#This Row],[Applicants ARPA Funding Request]]</f>
        <v>200000</v>
      </c>
      <c r="I56" s="131" t="s">
        <v>1132</v>
      </c>
      <c r="J56" s="3"/>
      <c r="K56" s="3"/>
      <c r="L56" s="3"/>
      <c r="M56" s="3"/>
      <c r="N56" s="3"/>
      <c r="O56" s="3"/>
    </row>
    <row r="57" spans="1:15">
      <c r="A57" s="130">
        <v>52</v>
      </c>
      <c r="B57" s="62" t="s">
        <v>2334</v>
      </c>
      <c r="C57" s="63" t="s">
        <v>193</v>
      </c>
      <c r="D57" s="63" t="s">
        <v>2335</v>
      </c>
      <c r="E57" s="64">
        <v>120000</v>
      </c>
      <c r="F57" s="64">
        <v>2000</v>
      </c>
      <c r="G57" s="64">
        <v>118000</v>
      </c>
      <c r="H57" s="64">
        <f>Table13[[#This Row],[Applicants ARPA Funding Request]]</f>
        <v>118000</v>
      </c>
      <c r="I57" s="131" t="s">
        <v>1132</v>
      </c>
      <c r="J57" s="3"/>
      <c r="K57" s="3"/>
      <c r="L57" s="3"/>
      <c r="M57" s="3"/>
      <c r="N57" s="3"/>
      <c r="O57" s="3"/>
    </row>
    <row r="58" spans="1:15">
      <c r="A58" s="130">
        <v>52</v>
      </c>
      <c r="B58" s="62" t="s">
        <v>2336</v>
      </c>
      <c r="C58" s="63" t="s">
        <v>1219</v>
      </c>
      <c r="D58" s="63" t="s">
        <v>2337</v>
      </c>
      <c r="E58" s="64">
        <v>140000</v>
      </c>
      <c r="F58" s="64">
        <v>1400</v>
      </c>
      <c r="G58" s="64">
        <v>138600</v>
      </c>
      <c r="H58" s="64">
        <f>Table13[[#This Row],[Applicants ARPA Funding Request]]</f>
        <v>138600</v>
      </c>
      <c r="I58" s="131" t="s">
        <v>1132</v>
      </c>
      <c r="J58" s="3"/>
      <c r="K58" s="3"/>
      <c r="L58" s="3"/>
      <c r="M58" s="3"/>
      <c r="N58" s="3"/>
      <c r="O58" s="3"/>
    </row>
    <row r="59" spans="1:15">
      <c r="A59" s="130">
        <v>52</v>
      </c>
      <c r="B59" s="62" t="s">
        <v>2338</v>
      </c>
      <c r="C59" s="63" t="s">
        <v>421</v>
      </c>
      <c r="D59" s="63" t="s">
        <v>2339</v>
      </c>
      <c r="E59" s="64">
        <v>170000</v>
      </c>
      <c r="F59" s="64">
        <v>1717</v>
      </c>
      <c r="G59" s="64">
        <v>168283</v>
      </c>
      <c r="H59" s="64">
        <f>Table13[[#This Row],[Applicants ARPA Funding Request]]</f>
        <v>168283</v>
      </c>
      <c r="I59" s="131" t="s">
        <v>1132</v>
      </c>
      <c r="J59" s="3"/>
      <c r="K59" s="3"/>
      <c r="L59" s="3"/>
      <c r="M59" s="3"/>
      <c r="N59" s="3"/>
      <c r="O59" s="3"/>
    </row>
    <row r="60" spans="1:15">
      <c r="A60" s="130">
        <v>50</v>
      </c>
      <c r="B60" s="62" t="s">
        <v>2340</v>
      </c>
      <c r="C60" s="63" t="s">
        <v>141</v>
      </c>
      <c r="D60" s="63" t="s">
        <v>2341</v>
      </c>
      <c r="E60" s="64">
        <v>105000</v>
      </c>
      <c r="F60" s="64">
        <v>1</v>
      </c>
      <c r="G60" s="64">
        <v>104999</v>
      </c>
      <c r="H60" s="64">
        <f>Table13[[#This Row],[Applicants ARPA Funding Request]]</f>
        <v>104999</v>
      </c>
      <c r="I60" s="131" t="s">
        <v>1132</v>
      </c>
      <c r="J60" s="3"/>
      <c r="K60" s="3"/>
      <c r="L60" s="3"/>
      <c r="M60" s="3"/>
      <c r="N60" s="3"/>
      <c r="O60" s="3"/>
    </row>
    <row r="61" spans="1:15">
      <c r="A61" s="130">
        <v>50</v>
      </c>
      <c r="B61" s="62" t="s">
        <v>2342</v>
      </c>
      <c r="C61" s="63" t="s">
        <v>144</v>
      </c>
      <c r="D61" s="63" t="s">
        <v>2343</v>
      </c>
      <c r="E61" s="64">
        <v>105000</v>
      </c>
      <c r="F61" s="64">
        <v>1</v>
      </c>
      <c r="G61" s="64">
        <v>104999</v>
      </c>
      <c r="H61" s="64">
        <f>Table13[[#This Row],[Applicants ARPA Funding Request]]</f>
        <v>104999</v>
      </c>
      <c r="I61" s="131" t="s">
        <v>1132</v>
      </c>
      <c r="J61" s="3"/>
      <c r="K61" s="3"/>
      <c r="L61" s="3"/>
      <c r="M61" s="3"/>
      <c r="N61" s="3"/>
      <c r="O61" s="3"/>
    </row>
    <row r="62" spans="1:15">
      <c r="A62" s="130">
        <v>50</v>
      </c>
      <c r="B62" s="62" t="s">
        <v>2344</v>
      </c>
      <c r="C62" s="63" t="s">
        <v>316</v>
      </c>
      <c r="D62" s="63" t="s">
        <v>2345</v>
      </c>
      <c r="E62" s="64">
        <v>175000</v>
      </c>
      <c r="F62" s="64">
        <v>1</v>
      </c>
      <c r="G62" s="64">
        <v>174999</v>
      </c>
      <c r="H62" s="64">
        <f>Table13[[#This Row],[Applicants ARPA Funding Request]]</f>
        <v>174999</v>
      </c>
      <c r="I62" s="131" t="s">
        <v>1132</v>
      </c>
      <c r="J62" s="3"/>
      <c r="K62" s="3"/>
      <c r="L62" s="3"/>
      <c r="M62" s="3"/>
      <c r="N62" s="3"/>
      <c r="O62" s="3"/>
    </row>
    <row r="63" spans="1:15">
      <c r="A63" s="130">
        <v>50</v>
      </c>
      <c r="B63" s="62" t="s">
        <v>2346</v>
      </c>
      <c r="C63" s="63" t="s">
        <v>469</v>
      </c>
      <c r="D63" s="63" t="s">
        <v>2347</v>
      </c>
      <c r="E63" s="64">
        <v>200001</v>
      </c>
      <c r="F63" s="64">
        <v>1</v>
      </c>
      <c r="G63" s="64">
        <v>200000</v>
      </c>
      <c r="H63" s="64">
        <f>Table13[[#This Row],[Applicants ARPA Funding Request]]</f>
        <v>200000</v>
      </c>
      <c r="I63" s="131" t="s">
        <v>1132</v>
      </c>
      <c r="J63" s="3"/>
      <c r="K63" s="3"/>
      <c r="L63" s="3"/>
      <c r="M63" s="3"/>
      <c r="N63" s="3"/>
      <c r="O63" s="3"/>
    </row>
    <row r="64" spans="1:15">
      <c r="A64" s="130">
        <v>50</v>
      </c>
      <c r="B64" s="62" t="s">
        <v>2348</v>
      </c>
      <c r="C64" s="63" t="s">
        <v>168</v>
      </c>
      <c r="D64" s="63" t="s">
        <v>2349</v>
      </c>
      <c r="E64" s="64">
        <v>145847.85999999999</v>
      </c>
      <c r="F64" s="64">
        <v>29170</v>
      </c>
      <c r="G64" s="64">
        <v>116677.86</v>
      </c>
      <c r="H64" s="64">
        <f>Table13[[#This Row],[Applicants ARPA Funding Request]]</f>
        <v>116677.86</v>
      </c>
      <c r="I64" s="131" t="s">
        <v>1132</v>
      </c>
      <c r="J64" s="3"/>
      <c r="K64" s="3"/>
      <c r="L64" s="3"/>
      <c r="M64" s="3"/>
      <c r="N64" s="3"/>
      <c r="O64" s="3"/>
    </row>
    <row r="65" spans="1:15">
      <c r="A65" s="130">
        <v>50</v>
      </c>
      <c r="B65" s="62" t="s">
        <v>2350</v>
      </c>
      <c r="C65" s="63" t="s">
        <v>331</v>
      </c>
      <c r="D65" s="63" t="s">
        <v>2351</v>
      </c>
      <c r="E65" s="64">
        <v>200000</v>
      </c>
      <c r="F65" s="64">
        <v>42000</v>
      </c>
      <c r="G65" s="64">
        <v>158000</v>
      </c>
      <c r="H65" s="64">
        <f>Table13[[#This Row],[Applicants ARPA Funding Request]]</f>
        <v>158000</v>
      </c>
      <c r="I65" s="131" t="s">
        <v>1132</v>
      </c>
      <c r="J65" s="3"/>
      <c r="K65" s="3"/>
      <c r="L65" s="3"/>
      <c r="M65" s="3"/>
      <c r="N65" s="3"/>
      <c r="O65" s="3"/>
    </row>
    <row r="66" spans="1:15">
      <c r="A66" s="130">
        <v>50</v>
      </c>
      <c r="B66" s="62" t="s">
        <v>2352</v>
      </c>
      <c r="C66" s="63" t="s">
        <v>568</v>
      </c>
      <c r="D66" s="63" t="s">
        <v>2353</v>
      </c>
      <c r="E66" s="64">
        <v>50000</v>
      </c>
      <c r="F66" s="64">
        <v>25000</v>
      </c>
      <c r="G66" s="64">
        <v>25000</v>
      </c>
      <c r="H66" s="64">
        <f>Table13[[#This Row],[Applicants ARPA Funding Request]]</f>
        <v>25000</v>
      </c>
      <c r="I66" s="131" t="s">
        <v>1132</v>
      </c>
      <c r="J66" s="3"/>
      <c r="K66" s="3"/>
      <c r="L66" s="3"/>
      <c r="M66" s="3"/>
      <c r="N66" s="3"/>
      <c r="O66" s="3"/>
    </row>
    <row r="67" spans="1:15">
      <c r="A67" s="130">
        <v>48</v>
      </c>
      <c r="B67" s="62" t="s">
        <v>2354</v>
      </c>
      <c r="C67" s="63" t="s">
        <v>1593</v>
      </c>
      <c r="D67" s="63" t="s">
        <v>2355</v>
      </c>
      <c r="E67" s="64">
        <v>45000</v>
      </c>
      <c r="F67" s="64">
        <v>5000</v>
      </c>
      <c r="G67" s="64">
        <v>40000</v>
      </c>
      <c r="H67" s="64">
        <f>Table13[[#This Row],[Applicants ARPA Funding Request]]</f>
        <v>40000</v>
      </c>
      <c r="I67" s="131" t="s">
        <v>1132</v>
      </c>
      <c r="J67" s="3"/>
      <c r="K67" s="3"/>
      <c r="L67" s="3"/>
      <c r="M67" s="3"/>
      <c r="N67" s="3"/>
      <c r="O67" s="3"/>
    </row>
    <row r="68" spans="1:15">
      <c r="A68" s="130">
        <v>47</v>
      </c>
      <c r="B68" s="62" t="s">
        <v>2356</v>
      </c>
      <c r="C68" s="63" t="s">
        <v>433</v>
      </c>
      <c r="D68" s="63" t="s">
        <v>2357</v>
      </c>
      <c r="E68" s="64">
        <v>170500</v>
      </c>
      <c r="F68" s="64">
        <v>5000</v>
      </c>
      <c r="G68" s="64">
        <v>165500</v>
      </c>
      <c r="H68" s="64">
        <f>Table13[[#This Row],[Applicants ARPA Funding Request]]</f>
        <v>165500</v>
      </c>
      <c r="I68" s="131" t="s">
        <v>1132</v>
      </c>
      <c r="J68" s="3"/>
      <c r="K68" s="3"/>
      <c r="L68" s="3"/>
      <c r="M68" s="3"/>
      <c r="N68" s="3"/>
      <c r="O68" s="3"/>
    </row>
    <row r="69" spans="1:15">
      <c r="A69" s="130">
        <v>47</v>
      </c>
      <c r="B69" s="62" t="s">
        <v>2358</v>
      </c>
      <c r="C69" s="63" t="s">
        <v>162</v>
      </c>
      <c r="D69" s="63" t="s">
        <v>2359</v>
      </c>
      <c r="E69" s="64">
        <v>200000</v>
      </c>
      <c r="F69" s="64">
        <v>4000</v>
      </c>
      <c r="G69" s="64">
        <v>196000</v>
      </c>
      <c r="H69" s="64">
        <f>Table13[[#This Row],[Applicants ARPA Funding Request]]</f>
        <v>196000</v>
      </c>
      <c r="I69" s="131" t="s">
        <v>1132</v>
      </c>
      <c r="J69" s="3"/>
      <c r="K69" s="3"/>
      <c r="L69" s="3"/>
      <c r="M69" s="3"/>
      <c r="N69" s="3"/>
      <c r="O69" s="3"/>
    </row>
    <row r="70" spans="1:15">
      <c r="A70" s="130">
        <v>47</v>
      </c>
      <c r="B70" s="62" t="s">
        <v>2360</v>
      </c>
      <c r="C70" s="63" t="s">
        <v>1227</v>
      </c>
      <c r="D70" s="63" t="s">
        <v>2361</v>
      </c>
      <c r="E70" s="64">
        <v>125000</v>
      </c>
      <c r="F70" s="64">
        <v>2600</v>
      </c>
      <c r="G70" s="64">
        <v>122400</v>
      </c>
      <c r="H70" s="64">
        <f>Table13[[#This Row],[Applicants ARPA Funding Request]]</f>
        <v>122400</v>
      </c>
      <c r="I70" s="131" t="s">
        <v>1132</v>
      </c>
      <c r="J70" s="3"/>
      <c r="K70" s="3"/>
      <c r="L70" s="3"/>
      <c r="M70" s="3"/>
      <c r="N70" s="3"/>
      <c r="O70" s="3"/>
    </row>
    <row r="71" spans="1:15">
      <c r="A71" s="130">
        <v>47</v>
      </c>
      <c r="B71" s="62" t="s">
        <v>2362</v>
      </c>
      <c r="C71" s="63" t="s">
        <v>165</v>
      </c>
      <c r="D71" s="63" t="s">
        <v>2363</v>
      </c>
      <c r="E71" s="64">
        <v>202001</v>
      </c>
      <c r="F71" s="64">
        <v>2001</v>
      </c>
      <c r="G71" s="64">
        <v>200000</v>
      </c>
      <c r="H71" s="64">
        <f>Table13[[#This Row],[Applicants ARPA Funding Request]]</f>
        <v>200000</v>
      </c>
      <c r="I71" s="131" t="s">
        <v>1132</v>
      </c>
      <c r="J71" s="3"/>
      <c r="K71" s="3"/>
      <c r="L71" s="3"/>
      <c r="M71" s="3"/>
      <c r="N71" s="3"/>
      <c r="O71" s="3"/>
    </row>
    <row r="72" spans="1:15">
      <c r="A72" s="130">
        <v>47</v>
      </c>
      <c r="B72" s="62" t="s">
        <v>2364</v>
      </c>
      <c r="C72" s="63" t="s">
        <v>496</v>
      </c>
      <c r="D72" s="63" t="s">
        <v>2365</v>
      </c>
      <c r="E72" s="64">
        <v>116200</v>
      </c>
      <c r="F72" s="64">
        <v>1200</v>
      </c>
      <c r="G72" s="64">
        <v>115000</v>
      </c>
      <c r="H72" s="64">
        <f>Table13[[#This Row],[Applicants ARPA Funding Request]]</f>
        <v>115000</v>
      </c>
      <c r="I72" s="131" t="s">
        <v>1132</v>
      </c>
      <c r="J72" s="3"/>
      <c r="K72" s="3"/>
      <c r="L72" s="3"/>
      <c r="M72" s="3"/>
      <c r="N72" s="3"/>
      <c r="O72" s="3"/>
    </row>
    <row r="73" spans="1:15">
      <c r="A73" s="130">
        <v>47</v>
      </c>
      <c r="B73" s="62" t="s">
        <v>2366</v>
      </c>
      <c r="C73" s="63" t="s">
        <v>424</v>
      </c>
      <c r="D73" s="63" t="s">
        <v>2367</v>
      </c>
      <c r="E73" s="64">
        <v>93703</v>
      </c>
      <c r="F73" s="64">
        <v>950</v>
      </c>
      <c r="G73" s="64">
        <v>92753</v>
      </c>
      <c r="H73" s="64">
        <f>Table13[[#This Row],[Applicants ARPA Funding Request]]</f>
        <v>92753</v>
      </c>
      <c r="I73" s="131" t="s">
        <v>1132</v>
      </c>
      <c r="J73" s="3"/>
      <c r="K73" s="3"/>
      <c r="L73" s="3"/>
      <c r="M73" s="3"/>
      <c r="N73" s="3"/>
      <c r="O73" s="3"/>
    </row>
    <row r="74" spans="1:15">
      <c r="A74" s="130">
        <v>47</v>
      </c>
      <c r="B74" s="62" t="s">
        <v>2368</v>
      </c>
      <c r="C74" s="63" t="s">
        <v>613</v>
      </c>
      <c r="D74" s="63" t="s">
        <v>2369</v>
      </c>
      <c r="E74" s="64">
        <v>60492</v>
      </c>
      <c r="F74" s="64">
        <v>1000</v>
      </c>
      <c r="G74" s="64">
        <v>59492</v>
      </c>
      <c r="H74" s="64">
        <f>Table13[[#This Row],[Applicants ARPA Funding Request]]</f>
        <v>59492</v>
      </c>
      <c r="I74" s="131" t="s">
        <v>1132</v>
      </c>
      <c r="J74" s="3"/>
      <c r="K74" s="3"/>
      <c r="L74" s="3"/>
      <c r="M74" s="3"/>
      <c r="N74" s="3"/>
      <c r="O74" s="3"/>
    </row>
    <row r="75" spans="1:15">
      <c r="A75" s="132">
        <v>45</v>
      </c>
      <c r="B75" s="70" t="s">
        <v>2370</v>
      </c>
      <c r="C75" s="133" t="s">
        <v>205</v>
      </c>
      <c r="D75" s="133" t="s">
        <v>2371</v>
      </c>
      <c r="E75" s="134">
        <v>200001</v>
      </c>
      <c r="F75" s="134">
        <v>1</v>
      </c>
      <c r="G75" s="134">
        <v>200000</v>
      </c>
      <c r="H75" s="134">
        <f>10000000-SUM(H4:H74)</f>
        <v>25382.5</v>
      </c>
      <c r="I75" s="135" t="s">
        <v>135</v>
      </c>
      <c r="J75" s="3"/>
      <c r="K75" s="3"/>
      <c r="L75" s="3"/>
      <c r="M75" s="3"/>
      <c r="N75" s="3"/>
      <c r="O75" s="3"/>
    </row>
    <row r="76" spans="1:15">
      <c r="A76" s="136">
        <v>45</v>
      </c>
      <c r="B76" s="72" t="s">
        <v>2372</v>
      </c>
      <c r="C76" s="137" t="s">
        <v>679</v>
      </c>
      <c r="D76" s="137" t="s">
        <v>2373</v>
      </c>
      <c r="E76" s="138">
        <v>200000</v>
      </c>
      <c r="F76" s="138">
        <v>1</v>
      </c>
      <c r="G76" s="138">
        <v>199999</v>
      </c>
      <c r="H76" s="138"/>
      <c r="I76" s="139" t="s">
        <v>139</v>
      </c>
      <c r="J76" s="3"/>
      <c r="K76" s="3"/>
      <c r="L76" s="3"/>
      <c r="M76" s="3"/>
      <c r="N76" s="3"/>
      <c r="O76" s="3"/>
    </row>
    <row r="77" spans="1:15">
      <c r="A77" s="136">
        <v>45</v>
      </c>
      <c r="B77" s="72" t="s">
        <v>2374</v>
      </c>
      <c r="C77" s="137" t="s">
        <v>532</v>
      </c>
      <c r="D77" s="137" t="s">
        <v>2375</v>
      </c>
      <c r="E77" s="138">
        <v>202000</v>
      </c>
      <c r="F77" s="138">
        <v>2000</v>
      </c>
      <c r="G77" s="138">
        <v>200000</v>
      </c>
      <c r="H77" s="138"/>
      <c r="I77" s="139" t="s">
        <v>139</v>
      </c>
      <c r="J77" s="3"/>
      <c r="K77" s="3"/>
      <c r="L77" s="3"/>
      <c r="M77" s="3"/>
      <c r="N77" s="3"/>
      <c r="O77" s="3"/>
    </row>
    <row r="78" spans="1:15">
      <c r="A78" s="136">
        <v>45</v>
      </c>
      <c r="B78" s="72" t="s">
        <v>2376</v>
      </c>
      <c r="C78" s="137" t="s">
        <v>451</v>
      </c>
      <c r="D78" s="137" t="s">
        <v>2377</v>
      </c>
      <c r="E78" s="138">
        <v>241000</v>
      </c>
      <c r="F78" s="138">
        <v>41000</v>
      </c>
      <c r="G78" s="138">
        <v>200000</v>
      </c>
      <c r="H78" s="138"/>
      <c r="I78" s="139" t="s">
        <v>139</v>
      </c>
      <c r="J78" s="3"/>
      <c r="K78" s="3"/>
      <c r="L78" s="3"/>
      <c r="M78" s="3"/>
      <c r="N78" s="3"/>
      <c r="O78" s="3"/>
    </row>
    <row r="79" spans="1:15">
      <c r="A79" s="136">
        <v>45</v>
      </c>
      <c r="B79" s="72" t="s">
        <v>2378</v>
      </c>
      <c r="C79" s="137" t="s">
        <v>397</v>
      </c>
      <c r="D79" s="137" t="s">
        <v>2379</v>
      </c>
      <c r="E79" s="138">
        <v>100000</v>
      </c>
      <c r="F79" s="138">
        <v>21000</v>
      </c>
      <c r="G79" s="138">
        <v>79000</v>
      </c>
      <c r="H79" s="138"/>
      <c r="I79" s="139" t="s">
        <v>139</v>
      </c>
      <c r="J79" s="3"/>
      <c r="K79" s="3"/>
      <c r="L79" s="3"/>
      <c r="M79" s="3"/>
      <c r="N79" s="3"/>
      <c r="O79" s="3"/>
    </row>
    <row r="80" spans="1:15">
      <c r="A80" s="136">
        <v>45</v>
      </c>
      <c r="B80" s="72" t="s">
        <v>2380</v>
      </c>
      <c r="C80" s="137" t="s">
        <v>802</v>
      </c>
      <c r="D80" s="137" t="s">
        <v>2381</v>
      </c>
      <c r="E80" s="138">
        <v>250000</v>
      </c>
      <c r="F80" s="138">
        <v>52500</v>
      </c>
      <c r="G80" s="138">
        <v>197500</v>
      </c>
      <c r="H80" s="138"/>
      <c r="I80" s="139" t="s">
        <v>139</v>
      </c>
      <c r="J80" s="3"/>
      <c r="K80" s="3"/>
      <c r="L80" s="3"/>
      <c r="M80" s="3"/>
      <c r="N80" s="3"/>
      <c r="O80" s="3"/>
    </row>
    <row r="81" spans="1:15">
      <c r="A81" s="136">
        <v>45</v>
      </c>
      <c r="B81" s="72" t="s">
        <v>2382</v>
      </c>
      <c r="C81" s="137" t="s">
        <v>535</v>
      </c>
      <c r="D81" s="137" t="s">
        <v>2383</v>
      </c>
      <c r="E81" s="138">
        <v>144388</v>
      </c>
      <c r="F81" s="138">
        <v>30321.48</v>
      </c>
      <c r="G81" s="138">
        <v>114066.52</v>
      </c>
      <c r="H81" s="138"/>
      <c r="I81" s="139" t="s">
        <v>139</v>
      </c>
      <c r="J81" s="3"/>
      <c r="K81" s="3"/>
      <c r="L81" s="3"/>
      <c r="M81" s="3"/>
      <c r="N81" s="3"/>
      <c r="O81" s="3"/>
    </row>
    <row r="82" spans="1:15">
      <c r="A82" s="136">
        <v>45</v>
      </c>
      <c r="B82" s="72" t="s">
        <v>2384</v>
      </c>
      <c r="C82" s="137" t="s">
        <v>460</v>
      </c>
      <c r="D82" s="137" t="s">
        <v>2385</v>
      </c>
      <c r="E82" s="138">
        <v>1500000</v>
      </c>
      <c r="F82" s="138">
        <v>1300000</v>
      </c>
      <c r="G82" s="138">
        <v>200000</v>
      </c>
      <c r="H82" s="138"/>
      <c r="I82" s="139" t="s">
        <v>139</v>
      </c>
      <c r="J82" s="3"/>
      <c r="K82" s="3"/>
      <c r="L82" s="3"/>
      <c r="M82" s="3"/>
      <c r="N82" s="3"/>
      <c r="O82" s="3"/>
    </row>
    <row r="83" spans="1:15">
      <c r="A83" s="136">
        <v>42</v>
      </c>
      <c r="B83" s="72" t="s">
        <v>2386</v>
      </c>
      <c r="C83" s="137" t="s">
        <v>508</v>
      </c>
      <c r="D83" s="137" t="s">
        <v>2387</v>
      </c>
      <c r="E83" s="138">
        <v>200000</v>
      </c>
      <c r="F83" s="138">
        <v>10000</v>
      </c>
      <c r="G83" s="138">
        <v>190000</v>
      </c>
      <c r="H83" s="138"/>
      <c r="I83" s="139" t="s">
        <v>139</v>
      </c>
      <c r="J83" s="3"/>
      <c r="K83" s="3"/>
      <c r="L83" s="3"/>
      <c r="M83" s="3"/>
      <c r="N83" s="3"/>
      <c r="O83" s="3"/>
    </row>
    <row r="84" spans="1:15">
      <c r="A84" s="136">
        <v>42</v>
      </c>
      <c r="B84" s="72" t="s">
        <v>2388</v>
      </c>
      <c r="C84" s="137" t="s">
        <v>481</v>
      </c>
      <c r="D84" s="137" t="s">
        <v>2389</v>
      </c>
      <c r="E84" s="138">
        <v>50000</v>
      </c>
      <c r="F84" s="138">
        <v>500</v>
      </c>
      <c r="G84" s="138">
        <v>49500</v>
      </c>
      <c r="H84" s="138"/>
      <c r="I84" s="139" t="s">
        <v>139</v>
      </c>
      <c r="J84" s="3"/>
      <c r="K84" s="3"/>
      <c r="L84" s="3"/>
      <c r="M84" s="3"/>
      <c r="N84" s="3"/>
      <c r="O84" s="3"/>
    </row>
    <row r="85" spans="1:15">
      <c r="A85" s="136">
        <v>42</v>
      </c>
      <c r="B85" s="72" t="s">
        <v>2390</v>
      </c>
      <c r="C85" s="137" t="s">
        <v>583</v>
      </c>
      <c r="D85" s="137" t="s">
        <v>2391</v>
      </c>
      <c r="E85" s="138">
        <v>200000</v>
      </c>
      <c r="F85" s="138">
        <v>20000</v>
      </c>
      <c r="G85" s="138">
        <v>180000</v>
      </c>
      <c r="H85" s="138"/>
      <c r="I85" s="139" t="s">
        <v>139</v>
      </c>
      <c r="J85" s="3"/>
      <c r="K85" s="3"/>
      <c r="L85" s="3"/>
      <c r="M85" s="3"/>
      <c r="N85" s="3"/>
      <c r="O85" s="3"/>
    </row>
    <row r="86" spans="1:15">
      <c r="A86" s="140">
        <v>40</v>
      </c>
      <c r="B86" s="73" t="s">
        <v>2392</v>
      </c>
      <c r="C86" s="109" t="s">
        <v>1457</v>
      </c>
      <c r="D86" s="109" t="s">
        <v>2393</v>
      </c>
      <c r="E86" s="141">
        <v>200001</v>
      </c>
      <c r="F86" s="141">
        <v>1</v>
      </c>
      <c r="G86" s="141">
        <v>200000</v>
      </c>
      <c r="H86" s="141"/>
      <c r="I86" s="142" t="s">
        <v>191</v>
      </c>
      <c r="J86" s="3"/>
      <c r="K86" s="3"/>
      <c r="L86" s="3"/>
      <c r="M86" s="3"/>
      <c r="N86" s="3"/>
      <c r="O86" s="3"/>
    </row>
    <row r="87" spans="1:15">
      <c r="A87" s="140">
        <v>40</v>
      </c>
      <c r="B87" s="73" t="s">
        <v>2394</v>
      </c>
      <c r="C87" s="109" t="s">
        <v>418</v>
      </c>
      <c r="D87" s="109" t="s">
        <v>2395</v>
      </c>
      <c r="E87" s="141">
        <v>72500</v>
      </c>
      <c r="F87" s="141">
        <v>1</v>
      </c>
      <c r="G87" s="141">
        <v>72499</v>
      </c>
      <c r="H87" s="141"/>
      <c r="I87" s="142" t="s">
        <v>191</v>
      </c>
      <c r="J87" s="3"/>
      <c r="K87" s="3"/>
      <c r="L87" s="3"/>
      <c r="M87" s="3"/>
      <c r="N87" s="3"/>
      <c r="O87" s="3"/>
    </row>
    <row r="88" spans="1:15">
      <c r="A88" s="140">
        <v>40</v>
      </c>
      <c r="B88" s="73" t="s">
        <v>2396</v>
      </c>
      <c r="C88" s="109" t="s">
        <v>595</v>
      </c>
      <c r="D88" s="109" t="s">
        <v>2397</v>
      </c>
      <c r="E88" s="141">
        <v>100000</v>
      </c>
      <c r="F88" s="141">
        <v>1</v>
      </c>
      <c r="G88" s="141">
        <v>99999</v>
      </c>
      <c r="H88" s="141"/>
      <c r="I88" s="142" t="s">
        <v>191</v>
      </c>
      <c r="J88" s="3"/>
      <c r="K88" s="3"/>
      <c r="L88" s="3"/>
      <c r="M88" s="3"/>
      <c r="N88" s="3"/>
      <c r="O88" s="3"/>
    </row>
    <row r="89" spans="1:15">
      <c r="A89" s="140">
        <v>40</v>
      </c>
      <c r="B89" s="73" t="s">
        <v>2398</v>
      </c>
      <c r="C89" s="109" t="s">
        <v>1571</v>
      </c>
      <c r="D89" s="109" t="s">
        <v>2399</v>
      </c>
      <c r="E89" s="141">
        <v>250000</v>
      </c>
      <c r="F89" s="141">
        <v>50000</v>
      </c>
      <c r="G89" s="141">
        <v>200000</v>
      </c>
      <c r="H89" s="141"/>
      <c r="I89" s="142" t="s">
        <v>191</v>
      </c>
      <c r="J89" s="3"/>
      <c r="K89" s="3"/>
      <c r="L89" s="3"/>
      <c r="M89" s="3"/>
      <c r="N89" s="3"/>
      <c r="O89" s="3"/>
    </row>
    <row r="90" spans="1:15">
      <c r="A90" s="140">
        <v>40</v>
      </c>
      <c r="B90" s="73" t="s">
        <v>2400</v>
      </c>
      <c r="C90" s="109" t="s">
        <v>556</v>
      </c>
      <c r="D90" s="109" t="s">
        <v>2401</v>
      </c>
      <c r="E90" s="141">
        <v>120000</v>
      </c>
      <c r="F90" s="141">
        <v>25000</v>
      </c>
      <c r="G90" s="141">
        <v>95000</v>
      </c>
      <c r="H90" s="141"/>
      <c r="I90" s="142" t="s">
        <v>191</v>
      </c>
      <c r="J90" s="3"/>
      <c r="K90" s="3"/>
      <c r="L90" s="3"/>
      <c r="M90" s="3"/>
      <c r="N90" s="3"/>
      <c r="O90" s="3"/>
    </row>
    <row r="91" spans="1:15">
      <c r="A91" s="140">
        <v>40</v>
      </c>
      <c r="B91" s="73" t="s">
        <v>2402</v>
      </c>
      <c r="C91" s="109" t="s">
        <v>505</v>
      </c>
      <c r="D91" s="109" t="s">
        <v>2403</v>
      </c>
      <c r="E91" s="141">
        <v>125625</v>
      </c>
      <c r="F91" s="141">
        <v>27000</v>
      </c>
      <c r="G91" s="141">
        <v>98625</v>
      </c>
      <c r="H91" s="141"/>
      <c r="I91" s="142" t="s">
        <v>191</v>
      </c>
      <c r="J91" s="3"/>
      <c r="K91" s="3"/>
      <c r="L91" s="3"/>
      <c r="M91" s="3"/>
      <c r="N91" s="3"/>
      <c r="O91" s="3"/>
    </row>
    <row r="92" spans="1:15">
      <c r="A92" s="140">
        <v>40</v>
      </c>
      <c r="B92" s="73" t="s">
        <v>2404</v>
      </c>
      <c r="C92" s="109" t="s">
        <v>436</v>
      </c>
      <c r="D92" s="109" t="s">
        <v>2405</v>
      </c>
      <c r="E92" s="141">
        <v>300000</v>
      </c>
      <c r="F92" s="141">
        <v>100000</v>
      </c>
      <c r="G92" s="141">
        <v>200000</v>
      </c>
      <c r="H92" s="141"/>
      <c r="I92" s="142" t="s">
        <v>191</v>
      </c>
      <c r="J92" s="3"/>
      <c r="K92" s="3"/>
      <c r="L92" s="3"/>
      <c r="M92" s="3"/>
      <c r="N92" s="3"/>
      <c r="O92" s="3"/>
    </row>
    <row r="93" spans="1:15">
      <c r="A93" s="140">
        <v>40</v>
      </c>
      <c r="B93" s="73" t="s">
        <v>2406</v>
      </c>
      <c r="C93" s="109" t="s">
        <v>589</v>
      </c>
      <c r="D93" s="109" t="s">
        <v>2407</v>
      </c>
      <c r="E93" s="141">
        <v>89720</v>
      </c>
      <c r="F93" s="141">
        <v>15000</v>
      </c>
      <c r="G93" s="141">
        <v>74720</v>
      </c>
      <c r="H93" s="141"/>
      <c r="I93" s="142" t="s">
        <v>191</v>
      </c>
      <c r="J93" s="3"/>
      <c r="K93" s="3"/>
      <c r="L93" s="3"/>
      <c r="M93" s="3"/>
      <c r="N93" s="3"/>
      <c r="O93" s="3"/>
    </row>
    <row r="94" spans="1:15">
      <c r="A94" s="140">
        <v>38</v>
      </c>
      <c r="B94" s="73" t="s">
        <v>2408</v>
      </c>
      <c r="C94" s="109" t="s">
        <v>691</v>
      </c>
      <c r="D94" s="109" t="s">
        <v>2409</v>
      </c>
      <c r="E94" s="141">
        <v>103813</v>
      </c>
      <c r="F94" s="141">
        <v>10500</v>
      </c>
      <c r="G94" s="141">
        <v>93313</v>
      </c>
      <c r="H94" s="141"/>
      <c r="I94" s="142" t="s">
        <v>191</v>
      </c>
      <c r="J94" s="3"/>
      <c r="K94" s="3"/>
      <c r="L94" s="3"/>
      <c r="M94" s="3"/>
      <c r="N94" s="3"/>
      <c r="O94" s="3"/>
    </row>
    <row r="95" spans="1:15">
      <c r="A95" s="140">
        <v>38</v>
      </c>
      <c r="B95" s="73" t="s">
        <v>2410</v>
      </c>
      <c r="C95" s="109" t="s">
        <v>772</v>
      </c>
      <c r="D95" s="109" t="s">
        <v>2411</v>
      </c>
      <c r="E95" s="141">
        <v>240001</v>
      </c>
      <c r="F95" s="141">
        <v>40001</v>
      </c>
      <c r="G95" s="141">
        <v>200000</v>
      </c>
      <c r="H95" s="141"/>
      <c r="I95" s="142" t="s">
        <v>191</v>
      </c>
      <c r="J95" s="3"/>
      <c r="K95" s="3"/>
      <c r="L95" s="3"/>
      <c r="M95" s="3"/>
      <c r="N95" s="3"/>
      <c r="O95" s="3"/>
    </row>
    <row r="96" spans="1:15">
      <c r="A96" s="140">
        <v>38</v>
      </c>
      <c r="B96" s="73" t="s">
        <v>2412</v>
      </c>
      <c r="C96" s="109" t="s">
        <v>655</v>
      </c>
      <c r="D96" s="109" t="s">
        <v>2413</v>
      </c>
      <c r="E96" s="141">
        <v>78000</v>
      </c>
      <c r="F96" s="141">
        <v>10000</v>
      </c>
      <c r="G96" s="141">
        <v>68000</v>
      </c>
      <c r="H96" s="141"/>
      <c r="I96" s="142" t="s">
        <v>191</v>
      </c>
      <c r="J96" s="3"/>
      <c r="K96" s="3"/>
      <c r="L96" s="3"/>
      <c r="M96" s="3"/>
      <c r="N96" s="3"/>
      <c r="O96" s="3"/>
    </row>
    <row r="97" spans="1:15">
      <c r="A97" s="140">
        <v>38</v>
      </c>
      <c r="B97" s="73" t="s">
        <v>2414</v>
      </c>
      <c r="C97" s="109" t="s">
        <v>631</v>
      </c>
      <c r="D97" s="109" t="s">
        <v>2415</v>
      </c>
      <c r="E97" s="141">
        <v>200000</v>
      </c>
      <c r="F97" s="141">
        <v>20000</v>
      </c>
      <c r="G97" s="141">
        <v>180000</v>
      </c>
      <c r="H97" s="141"/>
      <c r="I97" s="142" t="s">
        <v>191</v>
      </c>
      <c r="J97" s="3"/>
      <c r="K97" s="3"/>
      <c r="L97" s="3"/>
      <c r="M97" s="3"/>
      <c r="N97" s="3"/>
      <c r="O97" s="3"/>
    </row>
    <row r="98" spans="1:15">
      <c r="A98" s="140">
        <v>37</v>
      </c>
      <c r="B98" s="73" t="s">
        <v>2416</v>
      </c>
      <c r="C98" s="109" t="s">
        <v>493</v>
      </c>
      <c r="D98" s="109" t="s">
        <v>2417</v>
      </c>
      <c r="E98" s="141">
        <v>202001</v>
      </c>
      <c r="F98" s="141">
        <v>2001</v>
      </c>
      <c r="G98" s="141">
        <v>200000</v>
      </c>
      <c r="H98" s="141"/>
      <c r="I98" s="142" t="s">
        <v>191</v>
      </c>
      <c r="J98" s="3"/>
      <c r="K98" s="3"/>
      <c r="L98" s="3"/>
      <c r="M98" s="3"/>
      <c r="N98" s="3"/>
      <c r="O98" s="3"/>
    </row>
    <row r="99" spans="1:15">
      <c r="A99" s="140">
        <v>37</v>
      </c>
      <c r="B99" s="73" t="s">
        <v>2418</v>
      </c>
      <c r="C99" s="109" t="s">
        <v>712</v>
      </c>
      <c r="D99" s="109" t="s">
        <v>2419</v>
      </c>
      <c r="E99" s="141">
        <v>87000</v>
      </c>
      <c r="F99" s="141">
        <v>1000</v>
      </c>
      <c r="G99" s="141">
        <v>86000</v>
      </c>
      <c r="H99" s="141"/>
      <c r="I99" s="142" t="s">
        <v>191</v>
      </c>
      <c r="J99" s="3"/>
      <c r="K99" s="3"/>
      <c r="L99" s="3"/>
      <c r="M99" s="3"/>
      <c r="N99" s="3"/>
      <c r="O99" s="3"/>
    </row>
    <row r="100" spans="1:15">
      <c r="A100" s="140">
        <v>37</v>
      </c>
      <c r="B100" s="73" t="s">
        <v>2420</v>
      </c>
      <c r="C100" s="109" t="s">
        <v>574</v>
      </c>
      <c r="D100" s="109" t="s">
        <v>2421</v>
      </c>
      <c r="E100" s="141">
        <v>150000</v>
      </c>
      <c r="F100" s="141">
        <v>3000</v>
      </c>
      <c r="G100" s="141">
        <v>147000</v>
      </c>
      <c r="H100" s="141"/>
      <c r="I100" s="142" t="s">
        <v>191</v>
      </c>
      <c r="J100" s="3"/>
      <c r="K100" s="3"/>
      <c r="L100" s="3"/>
      <c r="M100" s="3"/>
      <c r="N100" s="3"/>
      <c r="O100" s="3"/>
    </row>
    <row r="101" spans="1:15">
      <c r="A101" s="140">
        <v>37</v>
      </c>
      <c r="B101" s="73" t="s">
        <v>2422</v>
      </c>
      <c r="C101" s="109" t="s">
        <v>514</v>
      </c>
      <c r="D101" s="109" t="s">
        <v>2423</v>
      </c>
      <c r="E101" s="141">
        <v>202100</v>
      </c>
      <c r="F101" s="141">
        <v>2100</v>
      </c>
      <c r="G101" s="141">
        <v>200000</v>
      </c>
      <c r="H101" s="141"/>
      <c r="I101" s="142" t="s">
        <v>191</v>
      </c>
      <c r="J101" s="3"/>
      <c r="K101" s="3"/>
      <c r="L101" s="3"/>
      <c r="M101" s="3"/>
      <c r="N101" s="3"/>
      <c r="O101" s="3"/>
    </row>
    <row r="102" spans="1:15">
      <c r="A102" s="140">
        <v>37</v>
      </c>
      <c r="B102" s="73" t="s">
        <v>2424</v>
      </c>
      <c r="C102" s="109" t="s">
        <v>2425</v>
      </c>
      <c r="D102" s="109" t="s">
        <v>2426</v>
      </c>
      <c r="E102" s="141">
        <v>226000</v>
      </c>
      <c r="F102" s="141">
        <v>5000</v>
      </c>
      <c r="G102" s="141">
        <v>200000</v>
      </c>
      <c r="H102" s="141"/>
      <c r="I102" s="142" t="s">
        <v>191</v>
      </c>
      <c r="J102" s="3"/>
      <c r="K102" s="3"/>
      <c r="L102" s="3"/>
      <c r="M102" s="3"/>
      <c r="N102" s="3"/>
      <c r="O102" s="3"/>
    </row>
    <row r="103" spans="1:15">
      <c r="A103" s="140">
        <v>35</v>
      </c>
      <c r="B103" s="73" t="s">
        <v>2427</v>
      </c>
      <c r="C103" s="109" t="s">
        <v>1584</v>
      </c>
      <c r="D103" s="109" t="s">
        <v>2428</v>
      </c>
      <c r="E103" s="141">
        <v>200001</v>
      </c>
      <c r="F103" s="141">
        <v>1</v>
      </c>
      <c r="G103" s="141">
        <v>200000</v>
      </c>
      <c r="H103" s="141"/>
      <c r="I103" s="142" t="s">
        <v>191</v>
      </c>
      <c r="J103" s="3"/>
      <c r="K103" s="3"/>
      <c r="L103" s="3"/>
      <c r="M103" s="3"/>
      <c r="N103" s="3"/>
      <c r="O103" s="3"/>
    </row>
    <row r="104" spans="1:15">
      <c r="A104" s="140">
        <v>35</v>
      </c>
      <c r="B104" s="73" t="s">
        <v>2429</v>
      </c>
      <c r="C104" s="109" t="s">
        <v>745</v>
      </c>
      <c r="D104" s="109" t="s">
        <v>2430</v>
      </c>
      <c r="E104" s="141">
        <v>158950</v>
      </c>
      <c r="F104" s="141">
        <v>1</v>
      </c>
      <c r="G104" s="141">
        <v>158949</v>
      </c>
      <c r="H104" s="141"/>
      <c r="I104" s="142" t="s">
        <v>191</v>
      </c>
      <c r="J104" s="3"/>
      <c r="K104" s="3"/>
      <c r="L104" s="3"/>
      <c r="M104" s="3"/>
      <c r="N104" s="3"/>
      <c r="O104" s="3"/>
    </row>
    <row r="105" spans="1:15">
      <c r="A105" s="140">
        <v>35</v>
      </c>
      <c r="B105" s="73" t="s">
        <v>2431</v>
      </c>
      <c r="C105" s="109" t="s">
        <v>796</v>
      </c>
      <c r="D105" s="109" t="s">
        <v>2432</v>
      </c>
      <c r="E105" s="141">
        <v>400000</v>
      </c>
      <c r="F105" s="141">
        <v>1</v>
      </c>
      <c r="G105" s="141">
        <v>200000</v>
      </c>
      <c r="H105" s="141"/>
      <c r="I105" s="142" t="s">
        <v>191</v>
      </c>
      <c r="J105" s="3"/>
      <c r="K105" s="3"/>
      <c r="L105" s="3"/>
      <c r="M105" s="3"/>
      <c r="N105" s="3"/>
      <c r="O105" s="3"/>
    </row>
    <row r="106" spans="1:15">
      <c r="A106" s="140">
        <v>35</v>
      </c>
      <c r="B106" s="73" t="s">
        <v>2433</v>
      </c>
      <c r="C106" s="109" t="s">
        <v>715</v>
      </c>
      <c r="D106" s="109" t="s">
        <v>2434</v>
      </c>
      <c r="E106" s="141">
        <v>82317</v>
      </c>
      <c r="F106" s="141">
        <v>1</v>
      </c>
      <c r="G106" s="141">
        <v>82316</v>
      </c>
      <c r="H106" s="141"/>
      <c r="I106" s="142" t="s">
        <v>191</v>
      </c>
      <c r="J106" s="3"/>
      <c r="K106" s="3"/>
      <c r="L106" s="3"/>
      <c r="M106" s="3"/>
      <c r="N106" s="3"/>
      <c r="O106" s="3"/>
    </row>
    <row r="107" spans="1:15">
      <c r="A107" s="140">
        <v>35</v>
      </c>
      <c r="B107" s="73" t="s">
        <v>2435</v>
      </c>
      <c r="C107" s="109" t="s">
        <v>502</v>
      </c>
      <c r="D107" s="109" t="s">
        <v>2436</v>
      </c>
      <c r="E107" s="141">
        <v>45100</v>
      </c>
      <c r="F107" s="141">
        <v>1</v>
      </c>
      <c r="G107" s="141">
        <v>45099</v>
      </c>
      <c r="H107" s="141"/>
      <c r="I107" s="142" t="s">
        <v>191</v>
      </c>
      <c r="J107" s="3"/>
      <c r="K107" s="3"/>
      <c r="L107" s="3"/>
      <c r="M107" s="3"/>
      <c r="N107" s="3"/>
      <c r="O107" s="3"/>
    </row>
    <row r="108" spans="1:15">
      <c r="A108" s="140">
        <v>35</v>
      </c>
      <c r="B108" s="73" t="s">
        <v>2437</v>
      </c>
      <c r="C108" s="109" t="s">
        <v>652</v>
      </c>
      <c r="D108" s="109" t="s">
        <v>2438</v>
      </c>
      <c r="E108" s="141">
        <v>250000</v>
      </c>
      <c r="F108" s="141">
        <v>50000</v>
      </c>
      <c r="G108" s="141">
        <v>200000</v>
      </c>
      <c r="H108" s="141"/>
      <c r="I108" s="142" t="s">
        <v>191</v>
      </c>
      <c r="J108" s="3"/>
      <c r="K108" s="3"/>
      <c r="L108" s="3"/>
      <c r="M108" s="3"/>
      <c r="N108" s="3"/>
      <c r="O108" s="3"/>
    </row>
    <row r="109" spans="1:15">
      <c r="A109" s="140">
        <v>35</v>
      </c>
      <c r="B109" s="73" t="s">
        <v>2439</v>
      </c>
      <c r="C109" s="109" t="s">
        <v>661</v>
      </c>
      <c r="D109" s="109" t="s">
        <v>2440</v>
      </c>
      <c r="E109" s="141">
        <v>200000</v>
      </c>
      <c r="F109" s="141">
        <v>100000</v>
      </c>
      <c r="G109" s="141">
        <v>100000</v>
      </c>
      <c r="H109" s="141"/>
      <c r="I109" s="142" t="s">
        <v>191</v>
      </c>
      <c r="J109" s="3"/>
      <c r="K109" s="3"/>
      <c r="L109" s="3"/>
      <c r="M109" s="3"/>
      <c r="N109" s="3"/>
      <c r="O109" s="3"/>
    </row>
    <row r="110" spans="1:15">
      <c r="A110" s="140">
        <v>35</v>
      </c>
      <c r="B110" s="73" t="s">
        <v>2441</v>
      </c>
      <c r="C110" s="109" t="s">
        <v>664</v>
      </c>
      <c r="D110" s="109" t="s">
        <v>2442</v>
      </c>
      <c r="E110" s="141">
        <v>242000</v>
      </c>
      <c r="F110" s="141">
        <v>42000</v>
      </c>
      <c r="G110" s="141">
        <v>200000</v>
      </c>
      <c r="H110" s="141"/>
      <c r="I110" s="142" t="s">
        <v>191</v>
      </c>
      <c r="J110" s="3"/>
      <c r="K110" s="3"/>
      <c r="L110" s="3"/>
      <c r="M110" s="3"/>
      <c r="N110" s="3"/>
      <c r="O110" s="3"/>
    </row>
    <row r="111" spans="1:15">
      <c r="A111" s="140">
        <v>35</v>
      </c>
      <c r="B111" s="73" t="s">
        <v>2443</v>
      </c>
      <c r="C111" s="109" t="s">
        <v>571</v>
      </c>
      <c r="D111" s="109" t="s">
        <v>2444</v>
      </c>
      <c r="E111" s="141">
        <v>200000</v>
      </c>
      <c r="F111" s="141">
        <v>41000</v>
      </c>
      <c r="G111" s="141">
        <v>159000</v>
      </c>
      <c r="H111" s="141"/>
      <c r="I111" s="142" t="s">
        <v>191</v>
      </c>
      <c r="J111" s="3"/>
      <c r="K111" s="3"/>
      <c r="L111" s="3"/>
      <c r="M111" s="3"/>
      <c r="N111" s="3"/>
      <c r="O111" s="3"/>
    </row>
    <row r="112" spans="1:15">
      <c r="A112" s="140">
        <v>33</v>
      </c>
      <c r="B112" s="73" t="s">
        <v>2445</v>
      </c>
      <c r="C112" s="109" t="s">
        <v>769</v>
      </c>
      <c r="D112" s="109" t="s">
        <v>2446</v>
      </c>
      <c r="E112" s="141">
        <v>205375</v>
      </c>
      <c r="F112" s="141">
        <v>21000</v>
      </c>
      <c r="G112" s="141">
        <v>184375</v>
      </c>
      <c r="H112" s="141"/>
      <c r="I112" s="142" t="s">
        <v>191</v>
      </c>
      <c r="J112" s="3"/>
      <c r="K112" s="3"/>
      <c r="L112" s="3"/>
      <c r="M112" s="3"/>
      <c r="N112" s="3"/>
      <c r="O112" s="3"/>
    </row>
    <row r="113" spans="1:15">
      <c r="A113" s="140">
        <v>33</v>
      </c>
      <c r="B113" s="73" t="s">
        <v>2447</v>
      </c>
      <c r="C113" s="109" t="s">
        <v>1097</v>
      </c>
      <c r="D113" s="109" t="s">
        <v>2448</v>
      </c>
      <c r="E113" s="141">
        <v>200000</v>
      </c>
      <c r="F113" s="141">
        <v>20000</v>
      </c>
      <c r="G113" s="141">
        <v>180000</v>
      </c>
      <c r="H113" s="141"/>
      <c r="I113" s="142" t="s">
        <v>191</v>
      </c>
      <c r="J113" s="3"/>
      <c r="K113" s="3"/>
      <c r="L113" s="3"/>
      <c r="M113" s="3"/>
      <c r="N113" s="3"/>
      <c r="O113" s="3"/>
    </row>
    <row r="114" spans="1:15">
      <c r="A114" s="140">
        <v>33</v>
      </c>
      <c r="B114" s="73" t="s">
        <v>2449</v>
      </c>
      <c r="C114" s="109" t="s">
        <v>688</v>
      </c>
      <c r="D114" s="109" t="s">
        <v>2450</v>
      </c>
      <c r="E114" s="141">
        <v>222230</v>
      </c>
      <c r="F114" s="141">
        <v>22230</v>
      </c>
      <c r="G114" s="141">
        <v>200000</v>
      </c>
      <c r="H114" s="141"/>
      <c r="I114" s="142" t="s">
        <v>191</v>
      </c>
      <c r="J114" s="3"/>
      <c r="K114" s="3"/>
      <c r="L114" s="3"/>
      <c r="M114" s="3"/>
      <c r="N114" s="3"/>
      <c r="O114" s="3"/>
    </row>
    <row r="115" spans="1:15">
      <c r="A115" s="140">
        <v>32</v>
      </c>
      <c r="B115" s="73" t="s">
        <v>2451</v>
      </c>
      <c r="C115" s="109" t="s">
        <v>775</v>
      </c>
      <c r="D115" s="109" t="s">
        <v>2452</v>
      </c>
      <c r="E115" s="141">
        <v>202001</v>
      </c>
      <c r="F115" s="141">
        <v>2001</v>
      </c>
      <c r="G115" s="141">
        <v>200000</v>
      </c>
      <c r="H115" s="141"/>
      <c r="I115" s="142" t="s">
        <v>191</v>
      </c>
      <c r="J115" s="3"/>
      <c r="K115" s="3"/>
      <c r="L115" s="3"/>
      <c r="M115" s="3"/>
      <c r="N115" s="3"/>
      <c r="O115" s="3"/>
    </row>
    <row r="116" spans="1:15">
      <c r="A116" s="140">
        <v>32</v>
      </c>
      <c r="B116" s="73" t="s">
        <v>2453</v>
      </c>
      <c r="C116" s="109" t="s">
        <v>625</v>
      </c>
      <c r="D116" s="109" t="s">
        <v>2454</v>
      </c>
      <c r="E116" s="141">
        <v>125000</v>
      </c>
      <c r="F116" s="141">
        <v>5000</v>
      </c>
      <c r="G116" s="141">
        <v>120000</v>
      </c>
      <c r="H116" s="141"/>
      <c r="I116" s="142" t="s">
        <v>191</v>
      </c>
      <c r="J116" s="3"/>
      <c r="K116" s="3"/>
      <c r="L116" s="3"/>
      <c r="M116" s="3"/>
      <c r="N116" s="3"/>
      <c r="O116" s="3"/>
    </row>
    <row r="117" spans="1:15">
      <c r="A117" s="140">
        <v>32</v>
      </c>
      <c r="B117" s="73" t="s">
        <v>2455</v>
      </c>
      <c r="C117" s="109" t="s">
        <v>685</v>
      </c>
      <c r="D117" s="109" t="s">
        <v>2456</v>
      </c>
      <c r="E117" s="141">
        <v>202100</v>
      </c>
      <c r="F117" s="141">
        <v>2100</v>
      </c>
      <c r="G117" s="141">
        <v>200000</v>
      </c>
      <c r="H117" s="141"/>
      <c r="I117" s="142" t="s">
        <v>191</v>
      </c>
      <c r="J117" s="3"/>
      <c r="K117" s="3"/>
      <c r="L117" s="3"/>
      <c r="M117" s="3"/>
      <c r="N117" s="3"/>
      <c r="O117" s="3"/>
    </row>
    <row r="118" spans="1:15">
      <c r="A118" s="140">
        <v>32</v>
      </c>
      <c r="B118" s="73" t="s">
        <v>2457</v>
      </c>
      <c r="C118" s="109" t="s">
        <v>784</v>
      </c>
      <c r="D118" s="109" t="s">
        <v>2458</v>
      </c>
      <c r="E118" s="141">
        <v>180000</v>
      </c>
      <c r="F118" s="141">
        <v>10000</v>
      </c>
      <c r="G118" s="141">
        <v>170000</v>
      </c>
      <c r="H118" s="141"/>
      <c r="I118" s="142" t="s">
        <v>191</v>
      </c>
      <c r="J118" s="3"/>
      <c r="K118" s="3"/>
      <c r="L118" s="3"/>
      <c r="M118" s="3"/>
      <c r="N118" s="3"/>
      <c r="O118" s="3"/>
    </row>
    <row r="119" spans="1:15">
      <c r="A119" s="140">
        <v>32</v>
      </c>
      <c r="B119" s="73" t="s">
        <v>2459</v>
      </c>
      <c r="C119" s="109" t="s">
        <v>604</v>
      </c>
      <c r="D119" s="109" t="s">
        <v>2460</v>
      </c>
      <c r="E119" s="141">
        <v>200000</v>
      </c>
      <c r="F119" s="141">
        <v>2000</v>
      </c>
      <c r="G119" s="141">
        <v>198000</v>
      </c>
      <c r="H119" s="141"/>
      <c r="I119" s="142" t="s">
        <v>191</v>
      </c>
      <c r="J119" s="3"/>
      <c r="K119" s="3"/>
      <c r="L119" s="3"/>
      <c r="M119" s="3"/>
      <c r="N119" s="3"/>
      <c r="O119" s="3"/>
    </row>
    <row r="120" spans="1:15">
      <c r="A120" s="140">
        <v>30</v>
      </c>
      <c r="B120" s="73" t="s">
        <v>2461</v>
      </c>
      <c r="C120" s="109" t="s">
        <v>682</v>
      </c>
      <c r="D120" s="109" t="s">
        <v>2462</v>
      </c>
      <c r="E120" s="141">
        <v>198973</v>
      </c>
      <c r="F120" s="141">
        <v>41784.33</v>
      </c>
      <c r="G120" s="141">
        <v>157188.67000000001</v>
      </c>
      <c r="H120" s="141"/>
      <c r="I120" s="142" t="s">
        <v>191</v>
      </c>
      <c r="J120" s="3"/>
      <c r="K120" s="3"/>
      <c r="L120" s="3"/>
      <c r="M120" s="3"/>
      <c r="N120" s="3"/>
      <c r="O120" s="3"/>
    </row>
    <row r="121" spans="1:15">
      <c r="A121" s="140">
        <v>30</v>
      </c>
      <c r="B121" s="73" t="s">
        <v>2463</v>
      </c>
      <c r="C121" s="109" t="s">
        <v>619</v>
      </c>
      <c r="D121" s="109" t="s">
        <v>2464</v>
      </c>
      <c r="E121" s="141">
        <v>200001</v>
      </c>
      <c r="F121" s="141">
        <v>1</v>
      </c>
      <c r="G121" s="141">
        <v>200000</v>
      </c>
      <c r="H121" s="141"/>
      <c r="I121" s="142" t="s">
        <v>191</v>
      </c>
      <c r="J121" s="3"/>
      <c r="K121" s="3"/>
      <c r="L121" s="3"/>
      <c r="M121" s="3"/>
      <c r="N121" s="3"/>
      <c r="O121" s="3"/>
    </row>
    <row r="122" spans="1:15">
      <c r="A122" s="140">
        <v>30</v>
      </c>
      <c r="B122" s="73" t="s">
        <v>2465</v>
      </c>
      <c r="C122" s="109" t="s">
        <v>721</v>
      </c>
      <c r="D122" s="109" t="s">
        <v>2466</v>
      </c>
      <c r="E122" s="141">
        <v>149300</v>
      </c>
      <c r="F122" s="141">
        <v>100</v>
      </c>
      <c r="G122" s="141">
        <v>149200</v>
      </c>
      <c r="H122" s="141"/>
      <c r="I122" s="142" t="s">
        <v>191</v>
      </c>
      <c r="J122" s="3"/>
      <c r="K122" s="3"/>
      <c r="L122" s="3"/>
      <c r="M122" s="3"/>
      <c r="N122" s="3"/>
      <c r="O122" s="3"/>
    </row>
    <row r="123" spans="1:15">
      <c r="A123" s="140">
        <v>30</v>
      </c>
      <c r="B123" s="73" t="s">
        <v>2467</v>
      </c>
      <c r="C123" s="109" t="s">
        <v>1002</v>
      </c>
      <c r="D123" s="109" t="s">
        <v>2468</v>
      </c>
      <c r="E123" s="141">
        <v>150000</v>
      </c>
      <c r="F123" s="141">
        <v>30100</v>
      </c>
      <c r="G123" s="141">
        <v>119900</v>
      </c>
      <c r="H123" s="141"/>
      <c r="I123" s="142" t="s">
        <v>191</v>
      </c>
      <c r="J123" s="3"/>
      <c r="K123" s="3"/>
      <c r="L123" s="3"/>
      <c r="M123" s="3"/>
      <c r="N123" s="3"/>
      <c r="O123" s="3"/>
    </row>
    <row r="124" spans="1:15">
      <c r="A124" s="140">
        <v>30</v>
      </c>
      <c r="B124" s="73" t="s">
        <v>2469</v>
      </c>
      <c r="C124" s="109" t="s">
        <v>826</v>
      </c>
      <c r="D124" s="109" t="s">
        <v>2470</v>
      </c>
      <c r="E124" s="141">
        <v>250001</v>
      </c>
      <c r="F124" s="141">
        <v>50001</v>
      </c>
      <c r="G124" s="141">
        <v>200000</v>
      </c>
      <c r="H124" s="141"/>
      <c r="I124" s="142" t="s">
        <v>191</v>
      </c>
      <c r="J124" s="3"/>
      <c r="K124" s="3"/>
      <c r="L124" s="3"/>
      <c r="M124" s="3"/>
      <c r="N124" s="3"/>
      <c r="O124" s="3"/>
    </row>
    <row r="125" spans="1:15">
      <c r="A125" s="140">
        <v>30</v>
      </c>
      <c r="B125" s="73" t="s">
        <v>2471</v>
      </c>
      <c r="C125" s="109" t="s">
        <v>580</v>
      </c>
      <c r="D125" s="109" t="s">
        <v>2472</v>
      </c>
      <c r="E125" s="141">
        <v>242000</v>
      </c>
      <c r="F125" s="141">
        <v>42000</v>
      </c>
      <c r="G125" s="141">
        <v>200000</v>
      </c>
      <c r="H125" s="141"/>
      <c r="I125" s="142" t="s">
        <v>191</v>
      </c>
      <c r="J125" s="3"/>
      <c r="K125" s="3"/>
      <c r="L125" s="3"/>
      <c r="M125" s="3"/>
      <c r="N125" s="3"/>
      <c r="O125" s="3"/>
    </row>
    <row r="126" spans="1:15">
      <c r="A126" s="140">
        <v>30</v>
      </c>
      <c r="B126" s="73" t="s">
        <v>2473</v>
      </c>
      <c r="C126" s="109" t="s">
        <v>760</v>
      </c>
      <c r="D126" s="109" t="s">
        <v>2474</v>
      </c>
      <c r="E126" s="141">
        <v>200000</v>
      </c>
      <c r="F126" s="141">
        <v>75000</v>
      </c>
      <c r="G126" s="141">
        <v>125000</v>
      </c>
      <c r="H126" s="141"/>
      <c r="I126" s="142" t="s">
        <v>191</v>
      </c>
      <c r="J126" s="3"/>
      <c r="K126" s="3"/>
      <c r="L126" s="3"/>
      <c r="M126" s="3"/>
      <c r="N126" s="3"/>
      <c r="O126" s="3"/>
    </row>
    <row r="127" spans="1:15">
      <c r="A127" s="140">
        <v>30</v>
      </c>
      <c r="B127" s="73" t="s">
        <v>2475</v>
      </c>
      <c r="C127" s="109" t="s">
        <v>703</v>
      </c>
      <c r="D127" s="109" t="s">
        <v>2476</v>
      </c>
      <c r="E127" s="141">
        <v>202001</v>
      </c>
      <c r="F127" s="141">
        <v>2001</v>
      </c>
      <c r="G127" s="141">
        <v>200000</v>
      </c>
      <c r="H127" s="141"/>
      <c r="I127" s="142" t="s">
        <v>191</v>
      </c>
      <c r="J127" s="3"/>
      <c r="K127" s="3"/>
      <c r="L127" s="3"/>
      <c r="M127" s="3"/>
      <c r="N127" s="3"/>
      <c r="O127" s="3"/>
    </row>
    <row r="128" spans="1:15">
      <c r="A128" s="140">
        <v>28</v>
      </c>
      <c r="B128" s="73" t="s">
        <v>2477</v>
      </c>
      <c r="C128" s="109" t="s">
        <v>999</v>
      </c>
      <c r="D128" s="109" t="s">
        <v>2478</v>
      </c>
      <c r="E128" s="141">
        <v>240000</v>
      </c>
      <c r="F128" s="141">
        <v>40000</v>
      </c>
      <c r="G128" s="141">
        <v>200000</v>
      </c>
      <c r="H128" s="141"/>
      <c r="I128" s="142" t="s">
        <v>191</v>
      </c>
      <c r="J128" s="3"/>
      <c r="K128" s="3"/>
      <c r="L128" s="3"/>
      <c r="M128" s="3"/>
      <c r="N128" s="3"/>
      <c r="O128" s="3"/>
    </row>
    <row r="129" spans="1:15">
      <c r="A129" s="140">
        <v>28</v>
      </c>
      <c r="B129" s="73" t="s">
        <v>2479</v>
      </c>
      <c r="C129" s="109" t="s">
        <v>1689</v>
      </c>
      <c r="D129" s="109" t="s">
        <v>2480</v>
      </c>
      <c r="E129" s="141">
        <v>73857</v>
      </c>
      <c r="F129" s="141">
        <v>10000</v>
      </c>
      <c r="G129" s="141">
        <v>63857</v>
      </c>
      <c r="H129" s="141"/>
      <c r="I129" s="142" t="s">
        <v>191</v>
      </c>
      <c r="J129" s="3"/>
      <c r="K129" s="3"/>
      <c r="L129" s="3"/>
      <c r="M129" s="3"/>
      <c r="N129" s="3"/>
      <c r="O129" s="3"/>
    </row>
    <row r="130" spans="1:15">
      <c r="A130" s="140">
        <v>28</v>
      </c>
      <c r="B130" s="73" t="s">
        <v>2481</v>
      </c>
      <c r="C130" s="109" t="s">
        <v>718</v>
      </c>
      <c r="D130" s="109" t="s">
        <v>2482</v>
      </c>
      <c r="E130" s="141">
        <v>12500</v>
      </c>
      <c r="F130" s="141">
        <v>1375</v>
      </c>
      <c r="G130" s="141">
        <v>11125</v>
      </c>
      <c r="H130" s="141"/>
      <c r="I130" s="142" t="s">
        <v>191</v>
      </c>
      <c r="J130" s="3"/>
      <c r="K130" s="3"/>
      <c r="L130" s="3"/>
      <c r="M130" s="3"/>
      <c r="N130" s="3"/>
      <c r="O130" s="3"/>
    </row>
    <row r="131" spans="1:15">
      <c r="A131" s="140">
        <v>27</v>
      </c>
      <c r="B131" s="73" t="s">
        <v>2483</v>
      </c>
      <c r="C131" s="109" t="s">
        <v>2484</v>
      </c>
      <c r="D131" s="109" t="s">
        <v>2485</v>
      </c>
      <c r="E131" s="141">
        <v>200000</v>
      </c>
      <c r="F131" s="141">
        <v>10000</v>
      </c>
      <c r="G131" s="141">
        <v>190000</v>
      </c>
      <c r="H131" s="141"/>
      <c r="I131" s="142" t="s">
        <v>191</v>
      </c>
      <c r="J131" s="3"/>
      <c r="K131" s="3"/>
      <c r="L131" s="3"/>
      <c r="M131" s="3"/>
      <c r="N131" s="3"/>
      <c r="O131" s="3"/>
    </row>
    <row r="132" spans="1:15">
      <c r="A132" s="140">
        <v>27</v>
      </c>
      <c r="B132" s="73" t="s">
        <v>2486</v>
      </c>
      <c r="C132" s="109" t="s">
        <v>781</v>
      </c>
      <c r="D132" s="109" t="s">
        <v>2487</v>
      </c>
      <c r="E132" s="141">
        <v>200000</v>
      </c>
      <c r="F132" s="141">
        <v>2000</v>
      </c>
      <c r="G132" s="141">
        <v>198000</v>
      </c>
      <c r="H132" s="141"/>
      <c r="I132" s="142" t="s">
        <v>191</v>
      </c>
      <c r="J132" s="3"/>
      <c r="K132" s="3"/>
      <c r="L132" s="3"/>
      <c r="M132" s="3"/>
      <c r="N132" s="3"/>
      <c r="O132" s="3"/>
    </row>
    <row r="133" spans="1:15">
      <c r="A133" s="140">
        <v>27</v>
      </c>
      <c r="B133" s="73" t="s">
        <v>2488</v>
      </c>
      <c r="C133" s="109" t="s">
        <v>993</v>
      </c>
      <c r="D133" s="109" t="s">
        <v>2489</v>
      </c>
      <c r="E133" s="141">
        <v>202001</v>
      </c>
      <c r="F133" s="141">
        <v>2001</v>
      </c>
      <c r="G133" s="141">
        <v>200000</v>
      </c>
      <c r="H133" s="141"/>
      <c r="I133" s="142" t="s">
        <v>191</v>
      </c>
      <c r="J133" s="3"/>
      <c r="K133" s="3"/>
      <c r="L133" s="3"/>
      <c r="M133" s="3"/>
      <c r="N133" s="3"/>
      <c r="O133" s="3"/>
    </row>
    <row r="134" spans="1:15">
      <c r="A134" s="140">
        <v>27</v>
      </c>
      <c r="B134" s="73" t="s">
        <v>2490</v>
      </c>
      <c r="C134" s="109" t="s">
        <v>909</v>
      </c>
      <c r="D134" s="109" t="s">
        <v>2491</v>
      </c>
      <c r="E134" s="141">
        <v>116200</v>
      </c>
      <c r="F134" s="141">
        <v>1200</v>
      </c>
      <c r="G134" s="141">
        <v>115000</v>
      </c>
      <c r="H134" s="141"/>
      <c r="I134" s="142" t="s">
        <v>191</v>
      </c>
      <c r="J134" s="3"/>
      <c r="K134" s="3"/>
      <c r="L134" s="3"/>
      <c r="M134" s="3"/>
      <c r="N134" s="3"/>
      <c r="O134" s="3"/>
    </row>
    <row r="135" spans="1:15">
      <c r="A135" s="140">
        <v>27</v>
      </c>
      <c r="B135" s="73" t="s">
        <v>2492</v>
      </c>
      <c r="C135" s="109" t="s">
        <v>790</v>
      </c>
      <c r="D135" s="109" t="s">
        <v>2493</v>
      </c>
      <c r="E135" s="141">
        <v>202500</v>
      </c>
      <c r="F135" s="141">
        <v>2500</v>
      </c>
      <c r="G135" s="141">
        <v>200000</v>
      </c>
      <c r="H135" s="141"/>
      <c r="I135" s="142" t="s">
        <v>191</v>
      </c>
      <c r="J135" s="3"/>
      <c r="K135" s="3"/>
      <c r="L135" s="3"/>
      <c r="M135" s="3"/>
      <c r="N135" s="3"/>
      <c r="O135" s="3"/>
    </row>
    <row r="136" spans="1:15">
      <c r="A136" s="140">
        <v>27</v>
      </c>
      <c r="B136" s="73" t="s">
        <v>2494</v>
      </c>
      <c r="C136" s="109" t="s">
        <v>2495</v>
      </c>
      <c r="D136" s="109" t="s">
        <v>2496</v>
      </c>
      <c r="E136" s="141">
        <v>340000</v>
      </c>
      <c r="F136" s="141">
        <v>20000</v>
      </c>
      <c r="G136" s="141">
        <v>320000</v>
      </c>
      <c r="H136" s="141"/>
      <c r="I136" s="142" t="s">
        <v>191</v>
      </c>
      <c r="J136" s="3"/>
      <c r="K136" s="3"/>
      <c r="L136" s="3"/>
      <c r="M136" s="3"/>
      <c r="N136" s="3"/>
      <c r="O136" s="3"/>
    </row>
    <row r="137" spans="1:15">
      <c r="A137" s="140">
        <v>25</v>
      </c>
      <c r="B137" s="73" t="s">
        <v>2497</v>
      </c>
      <c r="C137" s="109" t="s">
        <v>577</v>
      </c>
      <c r="D137" s="109" t="s">
        <v>2498</v>
      </c>
      <c r="E137" s="141">
        <v>250000</v>
      </c>
      <c r="F137" s="141">
        <v>50000</v>
      </c>
      <c r="G137" s="141">
        <v>200000</v>
      </c>
      <c r="H137" s="141"/>
      <c r="I137" s="142" t="s">
        <v>191</v>
      </c>
      <c r="J137" s="3"/>
      <c r="K137" s="3"/>
      <c r="L137" s="3"/>
      <c r="M137" s="3"/>
      <c r="N137" s="3"/>
      <c r="O137" s="3"/>
    </row>
    <row r="138" spans="1:15">
      <c r="A138" s="140">
        <v>25</v>
      </c>
      <c r="B138" s="73" t="s">
        <v>2499</v>
      </c>
      <c r="C138" s="109" t="s">
        <v>1005</v>
      </c>
      <c r="D138" s="109" t="s">
        <v>2500</v>
      </c>
      <c r="E138" s="141">
        <v>318772</v>
      </c>
      <c r="F138" s="141">
        <v>118772</v>
      </c>
      <c r="G138" s="141">
        <v>200000</v>
      </c>
      <c r="H138" s="141"/>
      <c r="I138" s="142" t="s">
        <v>191</v>
      </c>
      <c r="J138" s="3"/>
      <c r="K138" s="3"/>
      <c r="L138" s="3"/>
      <c r="M138" s="3"/>
      <c r="N138" s="3"/>
      <c r="O138" s="3"/>
    </row>
    <row r="139" spans="1:15">
      <c r="A139" s="140">
        <v>25</v>
      </c>
      <c r="B139" s="73" t="s">
        <v>2501</v>
      </c>
      <c r="C139" s="109" t="s">
        <v>900</v>
      </c>
      <c r="D139" s="109" t="s">
        <v>2502</v>
      </c>
      <c r="E139" s="141">
        <v>100000</v>
      </c>
      <c r="F139" s="141">
        <v>20000</v>
      </c>
      <c r="G139" s="141">
        <v>80000</v>
      </c>
      <c r="H139" s="141"/>
      <c r="I139" s="142" t="s">
        <v>191</v>
      </c>
      <c r="J139" s="3"/>
      <c r="K139" s="3"/>
      <c r="L139" s="3"/>
      <c r="M139" s="3"/>
      <c r="N139" s="3"/>
      <c r="O139" s="3"/>
    </row>
    <row r="140" spans="1:15">
      <c r="A140" s="140">
        <v>25</v>
      </c>
      <c r="B140" s="73" t="s">
        <v>2503</v>
      </c>
      <c r="C140" s="109" t="s">
        <v>820</v>
      </c>
      <c r="D140" s="109" t="s">
        <v>2504</v>
      </c>
      <c r="E140" s="141">
        <v>242000</v>
      </c>
      <c r="F140" s="141">
        <v>42000</v>
      </c>
      <c r="G140" s="141">
        <v>200000</v>
      </c>
      <c r="H140" s="141"/>
      <c r="I140" s="142" t="s">
        <v>191</v>
      </c>
      <c r="J140" s="3"/>
      <c r="K140" s="3"/>
      <c r="L140" s="3"/>
      <c r="M140" s="3"/>
      <c r="N140" s="3"/>
      <c r="O140" s="3"/>
    </row>
    <row r="141" spans="1:15">
      <c r="A141" s="140">
        <v>25</v>
      </c>
      <c r="B141" s="73" t="s">
        <v>2505</v>
      </c>
      <c r="C141" s="109" t="s">
        <v>966</v>
      </c>
      <c r="D141" s="109" t="s">
        <v>2506</v>
      </c>
      <c r="E141" s="141">
        <v>200000</v>
      </c>
      <c r="F141" s="141">
        <v>1</v>
      </c>
      <c r="G141" s="141">
        <v>199999</v>
      </c>
      <c r="H141" s="141"/>
      <c r="I141" s="142" t="s">
        <v>191</v>
      </c>
      <c r="J141" s="3"/>
      <c r="K141" s="3"/>
      <c r="L141" s="3"/>
      <c r="M141" s="3"/>
      <c r="N141" s="3"/>
      <c r="O141" s="3"/>
    </row>
    <row r="142" spans="1:15">
      <c r="A142" s="140">
        <v>25</v>
      </c>
      <c r="B142" s="73" t="s">
        <v>2507</v>
      </c>
      <c r="C142" s="109" t="s">
        <v>823</v>
      </c>
      <c r="D142" s="109" t="s">
        <v>2508</v>
      </c>
      <c r="E142" s="141">
        <v>100000</v>
      </c>
      <c r="F142" s="141">
        <v>20000</v>
      </c>
      <c r="G142" s="141">
        <v>80000</v>
      </c>
      <c r="H142" s="141"/>
      <c r="I142" s="142" t="s">
        <v>191</v>
      </c>
      <c r="J142" s="3"/>
      <c r="K142" s="3"/>
      <c r="L142" s="3"/>
      <c r="M142" s="3"/>
      <c r="N142" s="3"/>
      <c r="O142" s="3"/>
    </row>
    <row r="143" spans="1:15">
      <c r="A143" s="140">
        <v>25</v>
      </c>
      <c r="B143" s="73" t="s">
        <v>2509</v>
      </c>
      <c r="C143" s="109" t="s">
        <v>490</v>
      </c>
      <c r="D143" s="109" t="s">
        <v>2510</v>
      </c>
      <c r="E143" s="141">
        <v>200001</v>
      </c>
      <c r="F143" s="141">
        <v>1</v>
      </c>
      <c r="G143" s="141">
        <v>200000</v>
      </c>
      <c r="H143" s="141"/>
      <c r="I143" s="142" t="s">
        <v>191</v>
      </c>
      <c r="J143" s="3"/>
      <c r="K143" s="3"/>
      <c r="L143" s="3"/>
      <c r="M143" s="3"/>
      <c r="N143" s="3"/>
      <c r="O143" s="3"/>
    </row>
    <row r="144" spans="1:15">
      <c r="A144" s="140">
        <v>25</v>
      </c>
      <c r="B144" s="73" t="s">
        <v>2511</v>
      </c>
      <c r="C144" s="109" t="s">
        <v>727</v>
      </c>
      <c r="D144" s="109" t="s">
        <v>2512</v>
      </c>
      <c r="E144" s="141">
        <v>200001</v>
      </c>
      <c r="F144" s="141">
        <v>1</v>
      </c>
      <c r="G144" s="141">
        <v>200000</v>
      </c>
      <c r="H144" s="141"/>
      <c r="I144" s="142" t="s">
        <v>191</v>
      </c>
      <c r="J144" s="3"/>
      <c r="K144" s="3"/>
      <c r="L144" s="3"/>
      <c r="M144" s="3"/>
      <c r="N144" s="3"/>
      <c r="O144" s="3"/>
    </row>
    <row r="145" spans="1:15">
      <c r="A145" s="140">
        <v>25</v>
      </c>
      <c r="B145" s="73" t="s">
        <v>2513</v>
      </c>
      <c r="C145" s="109" t="s">
        <v>607</v>
      </c>
      <c r="D145" s="109" t="s">
        <v>2514</v>
      </c>
      <c r="E145" s="141">
        <v>115500</v>
      </c>
      <c r="F145" s="141">
        <v>1</v>
      </c>
      <c r="G145" s="141">
        <v>115499</v>
      </c>
      <c r="H145" s="141"/>
      <c r="I145" s="142" t="s">
        <v>191</v>
      </c>
      <c r="J145" s="3"/>
      <c r="K145" s="3"/>
      <c r="L145" s="3"/>
      <c r="M145" s="3"/>
      <c r="N145" s="3"/>
      <c r="O145" s="3"/>
    </row>
    <row r="146" spans="1:15">
      <c r="A146" s="140">
        <v>23</v>
      </c>
      <c r="B146" s="73" t="s">
        <v>2515</v>
      </c>
      <c r="C146" s="109" t="s">
        <v>954</v>
      </c>
      <c r="D146" s="109" t="s">
        <v>2516</v>
      </c>
      <c r="E146" s="141">
        <v>220001</v>
      </c>
      <c r="F146" s="141">
        <v>20001</v>
      </c>
      <c r="G146" s="141">
        <v>200000</v>
      </c>
      <c r="H146" s="141"/>
      <c r="I146" s="142" t="s">
        <v>191</v>
      </c>
      <c r="J146" s="3"/>
      <c r="K146" s="3"/>
      <c r="L146" s="3"/>
      <c r="M146" s="3"/>
      <c r="N146" s="3"/>
      <c r="O146" s="3"/>
    </row>
    <row r="147" spans="1:15">
      <c r="A147" s="140">
        <v>23</v>
      </c>
      <c r="B147" s="73" t="s">
        <v>2517</v>
      </c>
      <c r="C147" s="109" t="s">
        <v>844</v>
      </c>
      <c r="D147" s="109" t="s">
        <v>2518</v>
      </c>
      <c r="E147" s="141">
        <v>240000</v>
      </c>
      <c r="F147" s="141">
        <v>40000</v>
      </c>
      <c r="G147" s="141">
        <v>200000</v>
      </c>
      <c r="H147" s="141"/>
      <c r="I147" s="142" t="s">
        <v>191</v>
      </c>
      <c r="J147" s="3"/>
      <c r="K147" s="3"/>
      <c r="L147" s="3"/>
      <c r="M147" s="3"/>
      <c r="N147" s="3"/>
      <c r="O147" s="3"/>
    </row>
    <row r="148" spans="1:15">
      <c r="A148" s="140">
        <v>22</v>
      </c>
      <c r="B148" s="73" t="s">
        <v>2519</v>
      </c>
      <c r="C148" s="109" t="s">
        <v>981</v>
      </c>
      <c r="D148" s="109" t="s">
        <v>2520</v>
      </c>
      <c r="E148" s="141">
        <v>100000</v>
      </c>
      <c r="F148" s="141">
        <v>1100</v>
      </c>
      <c r="G148" s="141">
        <v>98900</v>
      </c>
      <c r="H148" s="141"/>
      <c r="I148" s="142" t="s">
        <v>191</v>
      </c>
      <c r="J148" s="3"/>
      <c r="K148" s="3"/>
      <c r="L148" s="3"/>
      <c r="M148" s="3"/>
      <c r="N148" s="3"/>
      <c r="O148" s="3"/>
    </row>
    <row r="149" spans="1:15">
      <c r="A149" s="140">
        <v>22</v>
      </c>
      <c r="B149" s="73" t="s">
        <v>2521</v>
      </c>
      <c r="C149" s="109" t="s">
        <v>817</v>
      </c>
      <c r="D149" s="109" t="s">
        <v>2522</v>
      </c>
      <c r="E149" s="141">
        <v>220000</v>
      </c>
      <c r="F149" s="141">
        <v>20000</v>
      </c>
      <c r="G149" s="141">
        <v>200000</v>
      </c>
      <c r="H149" s="141"/>
      <c r="I149" s="142" t="s">
        <v>191</v>
      </c>
      <c r="J149" s="3"/>
      <c r="K149" s="3"/>
      <c r="L149" s="3"/>
      <c r="M149" s="3"/>
      <c r="N149" s="3"/>
      <c r="O149" s="3"/>
    </row>
    <row r="150" spans="1:15">
      <c r="A150" s="140">
        <v>22</v>
      </c>
      <c r="B150" s="73" t="s">
        <v>2523</v>
      </c>
      <c r="C150" s="109" t="s">
        <v>927</v>
      </c>
      <c r="D150" s="109" t="s">
        <v>2524</v>
      </c>
      <c r="E150" s="141">
        <v>167500</v>
      </c>
      <c r="F150" s="141">
        <v>7500</v>
      </c>
      <c r="G150" s="141">
        <v>160000</v>
      </c>
      <c r="H150" s="141"/>
      <c r="I150" s="142" t="s">
        <v>191</v>
      </c>
      <c r="J150" s="3"/>
      <c r="K150" s="3"/>
      <c r="L150" s="3"/>
      <c r="M150" s="3"/>
      <c r="N150" s="3"/>
      <c r="O150" s="3"/>
    </row>
    <row r="151" spans="1:15">
      <c r="A151" s="140">
        <v>20</v>
      </c>
      <c r="B151" s="73" t="s">
        <v>2525</v>
      </c>
      <c r="C151" s="109" t="s">
        <v>862</v>
      </c>
      <c r="D151" s="109" t="s">
        <v>2526</v>
      </c>
      <c r="E151" s="141">
        <v>250000</v>
      </c>
      <c r="F151" s="141">
        <v>50000</v>
      </c>
      <c r="G151" s="141">
        <v>200000</v>
      </c>
      <c r="H151" s="141"/>
      <c r="I151" s="142" t="s">
        <v>191</v>
      </c>
      <c r="J151" s="3"/>
      <c r="K151" s="3"/>
      <c r="L151" s="3"/>
      <c r="M151" s="3"/>
      <c r="N151" s="3"/>
      <c r="O151" s="3"/>
    </row>
    <row r="152" spans="1:15">
      <c r="A152" s="140">
        <v>20</v>
      </c>
      <c r="B152" s="73" t="s">
        <v>2527</v>
      </c>
      <c r="C152" s="109" t="s">
        <v>1889</v>
      </c>
      <c r="D152" s="109" t="s">
        <v>2528</v>
      </c>
      <c r="E152" s="141">
        <v>72200</v>
      </c>
      <c r="F152" s="141">
        <v>200</v>
      </c>
      <c r="G152" s="141">
        <v>72000</v>
      </c>
      <c r="H152" s="141"/>
      <c r="I152" s="142" t="s">
        <v>191</v>
      </c>
      <c r="J152" s="3"/>
      <c r="K152" s="3"/>
      <c r="L152" s="3"/>
      <c r="M152" s="3"/>
      <c r="N152" s="3"/>
      <c r="O152" s="3"/>
    </row>
    <row r="153" spans="1:15">
      <c r="A153" s="140">
        <v>20</v>
      </c>
      <c r="B153" s="73" t="s">
        <v>2529</v>
      </c>
      <c r="C153" s="109" t="s">
        <v>975</v>
      </c>
      <c r="D153" s="109" t="s">
        <v>2530</v>
      </c>
      <c r="E153" s="141">
        <v>200000</v>
      </c>
      <c r="F153" s="141">
        <v>42000</v>
      </c>
      <c r="G153" s="141">
        <v>158000</v>
      </c>
      <c r="H153" s="141"/>
      <c r="I153" s="142" t="s">
        <v>191</v>
      </c>
      <c r="J153" s="3"/>
      <c r="K153" s="3"/>
      <c r="L153" s="3"/>
      <c r="M153" s="3"/>
      <c r="N153" s="3"/>
      <c r="O153" s="3"/>
    </row>
    <row r="154" spans="1:15">
      <c r="A154" s="140">
        <v>20</v>
      </c>
      <c r="B154" s="73" t="s">
        <v>2531</v>
      </c>
      <c r="C154" s="109" t="s">
        <v>1011</v>
      </c>
      <c r="D154" s="109" t="s">
        <v>2532</v>
      </c>
      <c r="E154" s="141">
        <v>92940</v>
      </c>
      <c r="F154" s="141">
        <v>1</v>
      </c>
      <c r="G154" s="141">
        <v>92939</v>
      </c>
      <c r="H154" s="141"/>
      <c r="I154" s="142" t="s">
        <v>191</v>
      </c>
      <c r="J154" s="3"/>
      <c r="K154" s="3"/>
      <c r="L154" s="3"/>
      <c r="M154" s="3"/>
      <c r="N154" s="3"/>
      <c r="O154" s="3"/>
    </row>
    <row r="155" spans="1:15">
      <c r="A155" s="140">
        <v>20</v>
      </c>
      <c r="B155" s="73" t="s">
        <v>2533</v>
      </c>
      <c r="C155" s="109" t="s">
        <v>628</v>
      </c>
      <c r="D155" s="109" t="s">
        <v>2534</v>
      </c>
      <c r="E155" s="141">
        <v>252255</v>
      </c>
      <c r="F155" s="141">
        <v>52255</v>
      </c>
      <c r="G155" s="141">
        <v>200000</v>
      </c>
      <c r="H155" s="141"/>
      <c r="I155" s="142" t="s">
        <v>191</v>
      </c>
      <c r="J155" s="3"/>
      <c r="K155" s="3"/>
      <c r="L155" s="3"/>
      <c r="M155" s="3"/>
      <c r="N155" s="3"/>
      <c r="O155" s="3"/>
    </row>
    <row r="156" spans="1:15">
      <c r="A156" s="140">
        <v>20</v>
      </c>
      <c r="B156" s="73" t="s">
        <v>2535</v>
      </c>
      <c r="C156" s="109" t="s">
        <v>930</v>
      </c>
      <c r="D156" s="109" t="s">
        <v>2536</v>
      </c>
      <c r="E156" s="141">
        <v>50000</v>
      </c>
      <c r="F156" s="141">
        <v>1</v>
      </c>
      <c r="G156" s="141">
        <v>49999</v>
      </c>
      <c r="H156" s="141"/>
      <c r="I156" s="142" t="s">
        <v>191</v>
      </c>
      <c r="J156" s="3"/>
      <c r="K156" s="3"/>
      <c r="L156" s="3"/>
      <c r="M156" s="3"/>
      <c r="N156" s="3"/>
      <c r="O156" s="3"/>
    </row>
    <row r="157" spans="1:15">
      <c r="A157" s="140">
        <v>20</v>
      </c>
      <c r="B157" s="73" t="s">
        <v>2537</v>
      </c>
      <c r="C157" s="109" t="s">
        <v>1844</v>
      </c>
      <c r="D157" s="109" t="s">
        <v>2538</v>
      </c>
      <c r="E157" s="141">
        <v>63000</v>
      </c>
      <c r="F157" s="141">
        <v>23000</v>
      </c>
      <c r="G157" s="141">
        <v>40000</v>
      </c>
      <c r="H157" s="141"/>
      <c r="I157" s="142" t="s">
        <v>191</v>
      </c>
      <c r="J157" s="3"/>
      <c r="K157" s="3"/>
      <c r="L157" s="3"/>
      <c r="M157" s="3"/>
      <c r="N157" s="3"/>
      <c r="O157" s="3"/>
    </row>
    <row r="158" spans="1:15">
      <c r="A158" s="140">
        <v>20</v>
      </c>
      <c r="B158" s="73" t="s">
        <v>2539</v>
      </c>
      <c r="C158" s="109" t="s">
        <v>868</v>
      </c>
      <c r="D158" s="109" t="s">
        <v>2540</v>
      </c>
      <c r="E158" s="141">
        <v>200000</v>
      </c>
      <c r="F158" s="141">
        <v>1</v>
      </c>
      <c r="G158" s="141">
        <v>199999</v>
      </c>
      <c r="H158" s="141"/>
      <c r="I158" s="142" t="s">
        <v>191</v>
      </c>
      <c r="J158" s="3"/>
      <c r="K158" s="3"/>
      <c r="L158" s="3"/>
      <c r="M158" s="3"/>
      <c r="N158" s="3"/>
      <c r="O158" s="3"/>
    </row>
    <row r="159" spans="1:15">
      <c r="A159" s="140">
        <v>20</v>
      </c>
      <c r="B159" s="73" t="s">
        <v>2541</v>
      </c>
      <c r="C159" s="109" t="s">
        <v>1026</v>
      </c>
      <c r="D159" s="109" t="s">
        <v>2542</v>
      </c>
      <c r="E159" s="141">
        <v>100000</v>
      </c>
      <c r="F159" s="141">
        <v>50000</v>
      </c>
      <c r="G159" s="141">
        <v>50000</v>
      </c>
      <c r="H159" s="141"/>
      <c r="I159" s="142" t="s">
        <v>191</v>
      </c>
      <c r="J159" s="3"/>
      <c r="K159" s="3"/>
      <c r="L159" s="3"/>
      <c r="M159" s="3"/>
      <c r="N159" s="3"/>
      <c r="O159" s="3"/>
    </row>
    <row r="160" spans="1:15">
      <c r="A160" s="140">
        <v>20</v>
      </c>
      <c r="B160" s="73" t="s">
        <v>2543</v>
      </c>
      <c r="C160" s="109" t="s">
        <v>906</v>
      </c>
      <c r="D160" s="109" t="s">
        <v>2544</v>
      </c>
      <c r="E160" s="141">
        <v>350000</v>
      </c>
      <c r="F160" s="141">
        <v>150000</v>
      </c>
      <c r="G160" s="141">
        <v>200000</v>
      </c>
      <c r="H160" s="141"/>
      <c r="I160" s="142" t="s">
        <v>191</v>
      </c>
      <c r="J160" s="3"/>
      <c r="K160" s="3"/>
      <c r="L160" s="3"/>
      <c r="M160" s="3"/>
      <c r="N160" s="3"/>
      <c r="O160" s="3"/>
    </row>
    <row r="161" spans="1:15">
      <c r="A161" s="140">
        <v>20</v>
      </c>
      <c r="B161" s="73" t="s">
        <v>2545</v>
      </c>
      <c r="C161" s="109" t="s">
        <v>960</v>
      </c>
      <c r="D161" s="109" t="s">
        <v>2546</v>
      </c>
      <c r="E161" s="141">
        <v>202000</v>
      </c>
      <c r="F161" s="141">
        <v>2000</v>
      </c>
      <c r="G161" s="141">
        <v>200000</v>
      </c>
      <c r="H161" s="141"/>
      <c r="I161" s="142" t="s">
        <v>191</v>
      </c>
      <c r="J161" s="3"/>
      <c r="K161" s="3"/>
      <c r="L161" s="3"/>
      <c r="M161" s="3"/>
      <c r="N161" s="3"/>
      <c r="O161" s="3"/>
    </row>
    <row r="162" spans="1:15">
      <c r="A162" s="140">
        <v>20</v>
      </c>
      <c r="B162" s="73" t="s">
        <v>2547</v>
      </c>
      <c r="C162" s="109" t="s">
        <v>1044</v>
      </c>
      <c r="D162" s="109" t="s">
        <v>2548</v>
      </c>
      <c r="E162" s="141">
        <v>81670</v>
      </c>
      <c r="F162" s="141">
        <v>10</v>
      </c>
      <c r="G162" s="141">
        <v>81660</v>
      </c>
      <c r="H162" s="141"/>
      <c r="I162" s="142" t="s">
        <v>191</v>
      </c>
      <c r="J162" s="3"/>
      <c r="K162" s="3"/>
      <c r="L162" s="3"/>
      <c r="M162" s="3"/>
      <c r="N162" s="3"/>
      <c r="O162" s="3"/>
    </row>
    <row r="163" spans="1:15">
      <c r="A163" s="140">
        <v>20</v>
      </c>
      <c r="B163" s="73" t="s">
        <v>2549</v>
      </c>
      <c r="C163" s="109" t="s">
        <v>921</v>
      </c>
      <c r="D163" s="109" t="s">
        <v>2550</v>
      </c>
      <c r="E163" s="141">
        <v>200000</v>
      </c>
      <c r="F163" s="141">
        <v>40001</v>
      </c>
      <c r="G163" s="141">
        <v>159999</v>
      </c>
      <c r="H163" s="141"/>
      <c r="I163" s="142" t="s">
        <v>191</v>
      </c>
      <c r="J163" s="3"/>
      <c r="K163" s="3"/>
      <c r="L163" s="3"/>
      <c r="M163" s="3"/>
      <c r="N163" s="3"/>
      <c r="O163" s="3"/>
    </row>
    <row r="164" spans="1:15">
      <c r="A164" s="140">
        <v>18</v>
      </c>
      <c r="B164" s="73" t="s">
        <v>2551</v>
      </c>
      <c r="C164" s="109" t="s">
        <v>859</v>
      </c>
      <c r="D164" s="109" t="s">
        <v>2552</v>
      </c>
      <c r="E164" s="141">
        <v>200000</v>
      </c>
      <c r="F164" s="141">
        <v>22000</v>
      </c>
      <c r="G164" s="141">
        <v>178000</v>
      </c>
      <c r="H164" s="141"/>
      <c r="I164" s="142" t="s">
        <v>191</v>
      </c>
      <c r="J164" s="3"/>
      <c r="K164" s="3"/>
      <c r="L164" s="3"/>
      <c r="M164" s="3"/>
      <c r="N164" s="3"/>
      <c r="O164" s="3"/>
    </row>
    <row r="165" spans="1:15">
      <c r="A165" s="140">
        <v>18</v>
      </c>
      <c r="B165" s="73" t="s">
        <v>2553</v>
      </c>
      <c r="C165" s="109" t="s">
        <v>969</v>
      </c>
      <c r="D165" s="109" t="s">
        <v>2554</v>
      </c>
      <c r="E165" s="141">
        <v>173043</v>
      </c>
      <c r="F165" s="141">
        <v>28840.5</v>
      </c>
      <c r="G165" s="141">
        <v>144202.5</v>
      </c>
      <c r="H165" s="141"/>
      <c r="I165" s="142" t="s">
        <v>191</v>
      </c>
      <c r="J165" s="3"/>
      <c r="K165" s="3"/>
      <c r="L165" s="3"/>
      <c r="M165" s="3"/>
      <c r="N165" s="3"/>
      <c r="O165" s="3"/>
    </row>
    <row r="166" spans="1:15">
      <c r="A166" s="140">
        <v>18</v>
      </c>
      <c r="B166" s="73" t="s">
        <v>2555</v>
      </c>
      <c r="C166" s="109" t="s">
        <v>814</v>
      </c>
      <c r="D166" s="109" t="s">
        <v>2556</v>
      </c>
      <c r="E166" s="141">
        <v>128113</v>
      </c>
      <c r="F166" s="141">
        <v>11817</v>
      </c>
      <c r="G166" s="141">
        <v>116296</v>
      </c>
      <c r="H166" s="141"/>
      <c r="I166" s="142" t="s">
        <v>191</v>
      </c>
      <c r="J166" s="3"/>
      <c r="K166" s="3"/>
      <c r="L166" s="3"/>
      <c r="M166" s="3"/>
      <c r="N166" s="3"/>
      <c r="O166" s="3"/>
    </row>
    <row r="167" spans="1:15">
      <c r="A167" s="140">
        <v>18</v>
      </c>
      <c r="B167" s="73" t="s">
        <v>2557</v>
      </c>
      <c r="C167" s="109" t="s">
        <v>550</v>
      </c>
      <c r="D167" s="109" t="s">
        <v>2558</v>
      </c>
      <c r="E167" s="141">
        <v>220000</v>
      </c>
      <c r="F167" s="141">
        <v>22000</v>
      </c>
      <c r="G167" s="141">
        <v>198000</v>
      </c>
      <c r="H167" s="141"/>
      <c r="I167" s="142" t="s">
        <v>191</v>
      </c>
      <c r="J167" s="3"/>
      <c r="K167" s="3"/>
      <c r="L167" s="3"/>
      <c r="M167" s="3"/>
      <c r="N167" s="3"/>
      <c r="O167" s="3"/>
    </row>
    <row r="168" spans="1:15">
      <c r="A168" s="140">
        <v>17</v>
      </c>
      <c r="B168" s="73" t="s">
        <v>2559</v>
      </c>
      <c r="C168" s="109" t="s">
        <v>2560</v>
      </c>
      <c r="D168" s="109" t="s">
        <v>2561</v>
      </c>
      <c r="E168" s="141">
        <v>210000</v>
      </c>
      <c r="F168" s="141">
        <v>10000</v>
      </c>
      <c r="G168" s="141">
        <v>200000</v>
      </c>
      <c r="H168" s="141"/>
      <c r="I168" s="142" t="s">
        <v>191</v>
      </c>
      <c r="J168" s="3"/>
      <c r="K168" s="3"/>
      <c r="L168" s="3"/>
      <c r="M168" s="3"/>
      <c r="N168" s="3"/>
      <c r="O168" s="3"/>
    </row>
    <row r="169" spans="1:15">
      <c r="A169" s="140">
        <v>15</v>
      </c>
      <c r="B169" s="73" t="s">
        <v>2562</v>
      </c>
      <c r="C169" s="109" t="s">
        <v>1065</v>
      </c>
      <c r="D169" s="109" t="s">
        <v>2563</v>
      </c>
      <c r="E169" s="141">
        <v>225000</v>
      </c>
      <c r="F169" s="141">
        <v>45000</v>
      </c>
      <c r="G169" s="141">
        <v>180000</v>
      </c>
      <c r="H169" s="141"/>
      <c r="I169" s="142" t="s">
        <v>191</v>
      </c>
      <c r="J169" s="3"/>
      <c r="K169" s="3"/>
      <c r="L169" s="3"/>
      <c r="M169" s="3"/>
      <c r="N169" s="3"/>
      <c r="O169" s="3"/>
    </row>
    <row r="170" spans="1:15">
      <c r="A170" s="140">
        <v>15</v>
      </c>
      <c r="B170" s="73" t="s">
        <v>2564</v>
      </c>
      <c r="C170" s="109" t="s">
        <v>1035</v>
      </c>
      <c r="D170" s="109" t="s">
        <v>2565</v>
      </c>
      <c r="E170" s="141">
        <v>62579</v>
      </c>
      <c r="F170" s="141">
        <v>31290</v>
      </c>
      <c r="G170" s="141">
        <v>31289</v>
      </c>
      <c r="H170" s="141"/>
      <c r="I170" s="142" t="s">
        <v>191</v>
      </c>
      <c r="J170" s="3"/>
      <c r="K170" s="3"/>
      <c r="L170" s="3"/>
      <c r="M170" s="3"/>
      <c r="N170" s="3"/>
      <c r="O170" s="3"/>
    </row>
    <row r="171" spans="1:15">
      <c r="A171" s="140">
        <v>13</v>
      </c>
      <c r="B171" s="73" t="s">
        <v>2566</v>
      </c>
      <c r="C171" s="109" t="s">
        <v>1017</v>
      </c>
      <c r="D171" s="109" t="s">
        <v>2567</v>
      </c>
      <c r="E171" s="141">
        <v>240000</v>
      </c>
      <c r="F171" s="141">
        <v>40000</v>
      </c>
      <c r="G171" s="141">
        <v>200000</v>
      </c>
      <c r="H171" s="141"/>
      <c r="I171" s="142" t="s">
        <v>191</v>
      </c>
      <c r="J171" s="3"/>
      <c r="K171" s="3"/>
      <c r="L171" s="3"/>
      <c r="M171" s="3"/>
      <c r="N171" s="3"/>
      <c r="O171" s="3"/>
    </row>
    <row r="172" spans="1:15">
      <c r="A172" s="140">
        <v>13</v>
      </c>
      <c r="B172" s="73" t="s">
        <v>2568</v>
      </c>
      <c r="C172" s="109" t="s">
        <v>1053</v>
      </c>
      <c r="D172" s="109" t="s">
        <v>2569</v>
      </c>
      <c r="E172" s="141">
        <v>240000</v>
      </c>
      <c r="F172" s="141">
        <v>40000</v>
      </c>
      <c r="G172" s="141">
        <v>200000</v>
      </c>
      <c r="H172" s="141"/>
      <c r="I172" s="142" t="s">
        <v>191</v>
      </c>
      <c r="J172" s="3"/>
      <c r="K172" s="3"/>
      <c r="L172" s="3"/>
      <c r="M172" s="3"/>
      <c r="N172" s="3"/>
      <c r="O172" s="3"/>
    </row>
    <row r="173" spans="1:15">
      <c r="A173" s="143">
        <v>0</v>
      </c>
      <c r="B173" s="75" t="s">
        <v>2570</v>
      </c>
      <c r="C173" s="76" t="s">
        <v>1071</v>
      </c>
      <c r="D173" s="76" t="s">
        <v>2571</v>
      </c>
      <c r="E173" s="77">
        <v>45</v>
      </c>
      <c r="F173" s="77">
        <v>1</v>
      </c>
      <c r="G173" s="77">
        <v>55000</v>
      </c>
      <c r="H173" s="77"/>
      <c r="I173" s="144" t="s">
        <v>1069</v>
      </c>
      <c r="J173" s="3"/>
      <c r="K173" s="3"/>
      <c r="L173" s="3"/>
      <c r="M173" s="3"/>
      <c r="N173" s="3"/>
      <c r="O173" s="3"/>
    </row>
    <row r="174" spans="1:15">
      <c r="A174" s="145">
        <v>0</v>
      </c>
      <c r="B174" s="146" t="s">
        <v>2572</v>
      </c>
      <c r="C174" s="147" t="s">
        <v>658</v>
      </c>
      <c r="D174" s="147" t="s">
        <v>2573</v>
      </c>
      <c r="E174" s="148">
        <v>4437100</v>
      </c>
      <c r="F174" s="148">
        <v>1</v>
      </c>
      <c r="G174" s="148">
        <v>200000</v>
      </c>
      <c r="H174" s="148"/>
      <c r="I174" s="149" t="s">
        <v>1069</v>
      </c>
      <c r="J174" s="3"/>
      <c r="K174" s="3"/>
      <c r="L174" s="3"/>
      <c r="M174" s="3"/>
      <c r="N174" s="3"/>
      <c r="O174" s="3"/>
    </row>
    <row r="175" spans="1:15">
      <c r="A175" s="3"/>
      <c r="B175" s="2"/>
      <c r="C175" s="2"/>
      <c r="D175" s="150" t="s">
        <v>1126</v>
      </c>
      <c r="E175" s="51">
        <f>SUBTOTAL(109,Table13[Total Estimated Project Costs])</f>
        <v>34827486.859999999</v>
      </c>
      <c r="F175" s="51">
        <f>SUBTOTAL(109,Table13[Applicants Local Cost Share])</f>
        <v>4568114.67</v>
      </c>
      <c r="G175" s="51">
        <f>SUBTOTAL(109,Table13[Applicants ARPA Funding Request])</f>
        <v>25588630.190000001</v>
      </c>
      <c r="H175" s="51">
        <f>SUBTOTAL(109,Table13[Amount Approved For Funding])</f>
        <v>10000000</v>
      </c>
      <c r="I175" s="3"/>
      <c r="J175" s="3"/>
      <c r="K175" s="3"/>
      <c r="L175" s="3"/>
      <c r="M175" s="3"/>
      <c r="N175" s="3"/>
      <c r="O175" s="3"/>
    </row>
    <row r="176" spans="1:15">
      <c r="A176" s="3"/>
      <c r="B176" s="2"/>
      <c r="C176" s="150"/>
      <c r="D176" s="85"/>
      <c r="E176" s="51"/>
      <c r="F176" s="51"/>
      <c r="G176" s="51"/>
      <c r="H176" s="51"/>
      <c r="I176" s="3"/>
      <c r="J176" s="3"/>
      <c r="K176" s="3"/>
      <c r="L176" s="3"/>
      <c r="M176" s="3"/>
      <c r="N176" s="3"/>
      <c r="O176" s="3"/>
    </row>
    <row r="177" spans="1:15">
      <c r="A177" s="3" t="s">
        <v>1127</v>
      </c>
      <c r="B177" s="2"/>
      <c r="C177" s="2"/>
      <c r="D177" s="88"/>
      <c r="E177" s="3"/>
      <c r="F177" s="88"/>
      <c r="G177" s="88"/>
      <c r="H177" s="3"/>
      <c r="I177" s="3"/>
      <c r="J177" s="3"/>
      <c r="K177" s="3"/>
      <c r="L177" s="3"/>
      <c r="M177" s="3"/>
      <c r="N177" s="3"/>
      <c r="O177" s="3"/>
    </row>
    <row r="178" spans="1:15">
      <c r="A178" s="3"/>
      <c r="B178" s="2"/>
      <c r="C178" s="2"/>
      <c r="D178" s="88"/>
      <c r="E178" s="3"/>
      <c r="F178" s="88"/>
      <c r="G178" s="88"/>
      <c r="H178" s="3"/>
      <c r="I178" s="3"/>
      <c r="J178" s="3"/>
      <c r="K178" s="3"/>
      <c r="L178" s="3"/>
      <c r="M178" s="3"/>
      <c r="N178" s="3"/>
      <c r="O178" s="3"/>
    </row>
  </sheetData>
  <sheetProtection algorithmName="SHA-512" hashValue="YLqfArBUdI0PgJMQHDEnT8+FYVpLC26HZlRbpQM2E/XZ04oAya+cJ6MoKYtnTwsoKch7oA+v1WtixXNPBDA2yA==" saltValue="9EqQmBdf2H1GkycqvtEQbQ==" spinCount="100000" sheet="1" formatCells="0" formatColumns="0" formatRows="0" insertColumns="0" insertRows="0" insertHyperlinks="0" deleteColumns="0" deleteRows="0" sort="0" autoFilter="0" pivotTables="0"/>
  <pageMargins left="0.7" right="0.7" top="0.75" bottom="0.75" header="0.3" footer="0.3"/>
  <pageSetup paperSize="5" scale="54" fitToHeight="0" orientation="landscape" cellComments="asDisplayed" r:id="rId1"/>
  <headerFooter>
    <oddFooter>&amp;C&amp;P</oddFooter>
  </headerFooter>
  <rowBreaks count="2" manualBreakCount="2">
    <brk id="62" max="14" man="1"/>
    <brk id="126" max="14" man="1"/>
  </rowBreaks>
  <legacy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478558D8A33E142A76862C4285ADF3D" ma:contentTypeVersion="15" ma:contentTypeDescription="Create a new document." ma:contentTypeScope="" ma:versionID="08a442437cfe81a737f1e3e553ad0700">
  <xsd:schema xmlns:xsd="http://www.w3.org/2001/XMLSchema" xmlns:xs="http://www.w3.org/2001/XMLSchema" xmlns:p="http://schemas.microsoft.com/office/2006/metadata/properties" xmlns:ns2="84b56a77-e136-4631-8160-3f34ffcf3352" xmlns:ns3="9cd95db2-e753-421c-a6e8-f01fa16438c1" targetNamespace="http://schemas.microsoft.com/office/2006/metadata/properties" ma:root="true" ma:fieldsID="8763ae9c25597b8d865079b2fc5f761f" ns2:_="" ns3:_="">
    <xsd:import namespace="84b56a77-e136-4631-8160-3f34ffcf3352"/>
    <xsd:import namespace="9cd95db2-e753-421c-a6e8-f01fa16438c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LengthInSeconds" minOccurs="0"/>
                <xsd:element ref="ns3:MediaServiceOCR" minOccurs="0"/>
                <xsd:element ref="ns3:MediaServiceGenerationTime" minOccurs="0"/>
                <xsd:element ref="ns3:MediaServiceEventHashCode"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b56a77-e136-4631-8160-3f34ffcf335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33b1c273-6005-48d2-9377-658be5703a25}" ma:internalName="TaxCatchAll" ma:showField="CatchAllData" ma:web="84b56a77-e136-4631-8160-3f34ffcf335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cd95db2-e753-421c-a6e8-f01fa16438c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c1819cce-9b07-4761-b149-43b4674005eb"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2F97085-E883-441D-8F68-71B8995FE79F}"/>
</file>

<file path=customXml/itemProps2.xml><?xml version="1.0" encoding="utf-8"?>
<ds:datastoreItem xmlns:ds="http://schemas.openxmlformats.org/officeDocument/2006/customXml" ds:itemID="{3A008284-CFE0-4DB3-9DBA-F227773D3378}"/>
</file>

<file path=docProps/app.xml><?xml version="1.0" encoding="utf-8"?>
<Properties xmlns="http://schemas.openxmlformats.org/officeDocument/2006/extended-properties" xmlns:vt="http://schemas.openxmlformats.org/officeDocument/2006/docPropsVTypes">
  <Application>Microsoft Excel Online</Application>
  <Manager/>
  <Company>State of Missouri</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Pringer, Sara</dc:creator>
  <cp:keywords/>
  <dc:description/>
  <cp:lastModifiedBy>Ayervais, Shelley</cp:lastModifiedBy>
  <cp:revision/>
  <dcterms:created xsi:type="dcterms:W3CDTF">2022-11-15T16:53:22Z</dcterms:created>
  <dcterms:modified xsi:type="dcterms:W3CDTF">2022-11-17T19:35:28Z</dcterms:modified>
  <cp:category/>
  <cp:contentStatus/>
</cp:coreProperties>
</file>