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N:\Communications\Memos\2022\"/>
    </mc:Choice>
  </mc:AlternateContent>
  <xr:revisionPtr revIDLastSave="0" documentId="8_{08D69E7B-C748-4134-9AC1-B9DA5875E3A1}" xr6:coauthVersionLast="47" xr6:coauthVersionMax="47" xr10:uidLastSave="{00000000-0000-0000-0000-000000000000}"/>
  <bookViews>
    <workbookView xWindow="-110" yWindow="-110" windowWidth="19420" windowHeight="10420" xr2:uid="{00000000-000D-0000-FFFF-FFFF00000000}"/>
  </bookViews>
  <sheets>
    <sheet name="Calculation" sheetId="2" r:id="rId1"/>
    <sheet name="BEA_Personal Income Data"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1" l="1"/>
  <c r="D12" i="2"/>
  <c r="E12" i="2"/>
  <c r="D18" i="2"/>
  <c r="D17" i="2"/>
  <c r="D16" i="2"/>
  <c r="D15" i="2"/>
  <c r="D14" i="2"/>
  <c r="D13" i="2"/>
  <c r="G16" i="2" l="1"/>
  <c r="G15" i="2"/>
  <c r="G17" i="2"/>
  <c r="G18" i="2"/>
  <c r="G13" i="2"/>
  <c r="G14" i="2"/>
  <c r="H18" i="2"/>
  <c r="H13" i="2"/>
  <c r="F12" i="2"/>
  <c r="C13" i="2"/>
  <c r="E13" i="2" s="1"/>
  <c r="B20" i="2" l="1"/>
  <c r="B21" i="2" s="1"/>
  <c r="B22" i="2" s="1"/>
  <c r="B24" i="2" s="1"/>
  <c r="D24" i="2" s="1"/>
  <c r="F13" i="2"/>
  <c r="C14" i="2"/>
  <c r="H17" i="2"/>
  <c r="H16" i="2"/>
  <c r="H15" i="2"/>
  <c r="H14" i="2"/>
  <c r="C15" i="2" l="1"/>
  <c r="E14" i="2"/>
  <c r="F14" i="2"/>
  <c r="F15" i="2" l="1"/>
  <c r="E15" i="2"/>
  <c r="C16" i="2"/>
  <c r="F16" i="2" l="1"/>
  <c r="E16" i="2"/>
  <c r="C17" i="2"/>
  <c r="F17" i="2" l="1"/>
  <c r="E17" i="2"/>
  <c r="C18" i="2"/>
  <c r="F18" i="2" l="1"/>
  <c r="E18" i="2"/>
</calcChain>
</file>

<file path=xl/sharedStrings.xml><?xml version="1.0" encoding="utf-8"?>
<sst xmlns="http://schemas.openxmlformats.org/spreadsheetml/2006/main" count="254" uniqueCount="119">
  <si>
    <t>PROPERTY TAX LEVY GROWTH QUOTIENT</t>
  </si>
  <si>
    <t>I.C. 6-1.1-18.5-2</t>
  </si>
  <si>
    <t>PREPARED: 06/24/2022</t>
  </si>
  <si>
    <t>Year in which budgets are adopted</t>
  </si>
  <si>
    <t>Budgets adopted for</t>
  </si>
  <si>
    <t>Step 1a: Determine calendar year Indiana nonfarm</t>
  </si>
  <si>
    <t>Annual</t>
  </si>
  <si>
    <t>personal income for each of the six years preceding</t>
  </si>
  <si>
    <t>Indiana</t>
  </si>
  <si>
    <t>the year in which a budget is adopted.</t>
  </si>
  <si>
    <t>Nonfarm</t>
  </si>
  <si>
    <t>Percent</t>
  </si>
  <si>
    <t>Change</t>
  </si>
  <si>
    <t>Year</t>
  </si>
  <si>
    <t>Personal Income</t>
  </si>
  <si>
    <t>From</t>
  </si>
  <si>
    <t>To</t>
  </si>
  <si>
    <t>Calculation</t>
  </si>
  <si>
    <t>Step 1b: Calculate the annual percent change for</t>
  </si>
  <si>
    <t>each of the six years preceding the year in which</t>
  </si>
  <si>
    <t>a budget is adopted</t>
  </si>
  <si>
    <t>Step 2: Sum the results of Step 1b</t>
  </si>
  <si>
    <t>Step 3: Divide the results of Step 2 by six</t>
  </si>
  <si>
    <t>Step 4: Determine the lesser of Step 3 or 1.06</t>
  </si>
  <si>
    <r>
      <t xml:space="preserve">Property Tax Levy Growth Quotient for </t>
    </r>
    <r>
      <rPr>
        <b/>
        <sz val="10"/>
        <rFont val="Times New Roman"/>
        <family val="1"/>
      </rPr>
      <t>CY 2023</t>
    </r>
  </si>
  <si>
    <t>or</t>
  </si>
  <si>
    <t xml:space="preserve">https://www.bea.gov/iTable/index_regional.cfm </t>
  </si>
  <si>
    <t>SQINC4 Personal Income by Major Component</t>
  </si>
  <si>
    <t>Bureau of Economic Analysis</t>
  </si>
  <si>
    <t>State or DC</t>
  </si>
  <si>
    <t>GeoFips</t>
  </si>
  <si>
    <t>GeoName</t>
  </si>
  <si>
    <t>LineCode</t>
  </si>
  <si>
    <t>Description</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</si>
  <si>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</si>
  <si>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</si>
  <si>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</si>
  <si>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</si>
  <si>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</si>
  <si>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</si>
  <si>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</si>
  <si>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</si>
  <si>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</si>
  <si>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</si>
  <si>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</si>
  <si>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</si>
  <si>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</si>
  <si>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</si>
  <si>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</si>
  <si>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</si>
  <si>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</si>
  <si>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</si>
  <si>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</si>
  <si>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</si>
  <si>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</si>
  <si>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</si>
  <si>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</si>
  <si>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</si>
  <si>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</si>
  <si>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</si>
  <si>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</si>
  <si>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</si>
  <si>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</si>
  <si>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18000</t>
  </si>
  <si>
    <t/>
  </si>
  <si>
    <t>Income by place of residence</t>
  </si>
  <si>
    <t>10</t>
  </si>
  <si>
    <t>Personal income (millions of dollars, seasonally adjusted)</t>
  </si>
  <si>
    <t>11</t>
  </si>
  <si>
    <t xml:space="preserve">  Nonfarm personal income 1/</t>
  </si>
  <si>
    <t>12</t>
  </si>
  <si>
    <t xml:space="preserve">  Farm income 2/</t>
  </si>
  <si>
    <t>20</t>
  </si>
  <si>
    <t>Population (midperiod, persons) 3/</t>
  </si>
  <si>
    <t>30</t>
  </si>
  <si>
    <t>Per capita personal income (dollars) 4/</t>
  </si>
  <si>
    <t>Derivation of personal income</t>
  </si>
  <si>
    <t>35</t>
  </si>
  <si>
    <t xml:space="preserve">  Earnings by place of work</t>
  </si>
  <si>
    <t>36</t>
  </si>
  <si>
    <t xml:space="preserve">  Less: Contributions for government social insurance 5/</t>
  </si>
  <si>
    <t>37</t>
  </si>
  <si>
    <t xml:space="preserve">    Employee and self-employed contributions for government social insurance</t>
  </si>
  <si>
    <t>38</t>
  </si>
  <si>
    <t xml:space="preserve">    Employer contributions for government social insurance</t>
  </si>
  <si>
    <t>42</t>
  </si>
  <si>
    <t xml:space="preserve">  Plus: Adjustment for residence 6/</t>
  </si>
  <si>
    <t>45</t>
  </si>
  <si>
    <t xml:space="preserve">  Equals: Net earnings by place of residence</t>
  </si>
  <si>
    <t>46</t>
  </si>
  <si>
    <t xml:space="preserve">  Plus: Dividends, interest, and rent 7/</t>
  </si>
  <si>
    <t>47</t>
  </si>
  <si>
    <t xml:space="preserve">  Plus: Personal current transfer receipts</t>
  </si>
  <si>
    <t>Components of earnings by place of work</t>
  </si>
  <si>
    <t>50</t>
  </si>
  <si>
    <t xml:space="preserve">  Wages and salaries</t>
  </si>
  <si>
    <t>60</t>
  </si>
  <si>
    <t xml:space="preserve">  Supplements to wages and salaries</t>
  </si>
  <si>
    <t>61</t>
  </si>
  <si>
    <t xml:space="preserve">    Employer contributions for employee pension and insurance funds 8/</t>
  </si>
  <si>
    <t>62</t>
  </si>
  <si>
    <t>70</t>
  </si>
  <si>
    <t xml:space="preserve">  Proprietors' income 9/</t>
  </si>
  <si>
    <t>71</t>
  </si>
  <si>
    <t xml:space="preserve">    Farm proprietors' income</t>
  </si>
  <si>
    <t>72</t>
  </si>
  <si>
    <t xml:space="preserve">    Nonfarm proprietors' income</t>
  </si>
  <si>
    <t>Legend / Footnotes:</t>
  </si>
  <si>
    <t>1/ Nonfarm personal income is total personal income less farm income.</t>
  </si>
  <si>
    <t>2/ Farm income is farm earnings less farm employer contributions for government social insurance.</t>
  </si>
  <si>
    <t>3/ Midquarter population estimates by state are derived by BEA based on unpublished Census Bureau estimates of beginning-of-month population. Quarterly estimates for 2010-2019 reflect unpublished monthly population estimates available as of February 2019.</t>
  </si>
  <si>
    <t>4/ Per capita personal income is total personal income divided by total quarterly population estimates.</t>
  </si>
  <si>
    <t>5/ Employer contributions for government social insurance are included in earnings by industry and earnings by place of work, but they are excluded from net earnings by place of residence and personal income. Employee and self-employed contributions are subtractions in the calculation of net earnings by place of residence and all of the income measures.</t>
  </si>
  <si>
    <t>6/ The adjustment for residence is the net inflow of the earnings of interarea commuters. For the United States, it consists of adjustments for border workers and US residents employed by international organizations and foreign embassies.</t>
  </si>
  <si>
    <t>7/ Rental income of persons includes the capital consumption adjustment.</t>
  </si>
  <si>
    <t>8/ Includes actual employer contributions and actuarially imputed employer contributions to reflect benefits accrued by defined benefit pension plan participants through service to employers in the current period.</t>
  </si>
  <si>
    <t>9/ Proprietors' income includes the inventory valuation adjustment and the capital consumption adjustment.</t>
  </si>
  <si>
    <t>Note-- Millions of dollars, seasonally adjusted at annual rates. All dollar estimates are in current dollars (not adjusted for inflation). Calculations are performed on unrounded data.</t>
  </si>
  <si>
    <t xml:space="preserve">  Last updated: June 22, 2022—new statistics for 2022:Q1; revised statistics for 2021:Q1-2021:Q4.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</si>
</sst>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0_)"/>
    <numFmt numFmtId="166" formatCode="0.000%"/>
  </numFmts>
  <fonts count="13" x14ac:knownFonts="1">
    <font>
      <sz val="10"/>
      <name val="Arial"/>
    </font>
    <font>
      <b/>
      <sz val="10"/>
      <color indexed="9"/>
      <name val="Arial"/>
      <family val="2"/>
    </font>
    <font>
      <b/>
      <sz val="14"/>
      <name val="Arial"/>
      <family val="2"/>
    </font>
    <font>
      <sz val="10"/>
      <name val="Arial"/>
      <family val="2"/>
    </font>
    <font>
      <sz val="10"/>
      <name val="Arial"/>
      <family val="2"/>
    </font>
    <font>
      <b/>
      <sz val="10"/>
      <name val="Times New Roman"/>
      <family val="1"/>
    </font>
    <font>
      <sz val="10"/>
      <name val="Times New Roman"/>
      <family val="1"/>
    </font>
    <font>
      <sz val="10"/>
      <color theme="1"/>
      <name val="Times New Roman"/>
      <family val="1"/>
    </font>
    <font>
      <u/>
      <sz val="10"/>
      <color theme="10"/>
      <name val="Arial"/>
      <family val="2"/>
    </font>
    <font>
      <sz val="13"/>
      <name val="Arial"/>
      <family val="2"/>
    </font>
    <font>
      <i/>
      <sz val="10"/>
      <name val="Arial"/>
      <family val="2"/>
    </font>
    <font>
      <b/>
      <i/>
      <sz val="15"/>
      <name val="Arial"/>
      <family val="2"/>
    </font>
    <font>
      <sz val="10"/>
      <name val="Arial"/>
      <family val="2"/>
    </font>
  </fonts>
  <fills count="5">
    <fill>
      <patternFill patternType="none"/>
    </fill>
    <fill>
      <patternFill patternType="gray125"/>
    </fill>
    <fill>
      <patternFill patternType="solid">
        <fgColor indexed="56"/>
        <bgColor indexed="23"/>
      </patternFill>
    </fill>
    <fill>
      <patternFill patternType="solid">
        <fgColor rgb="FF92D050"/>
        <bgColor indexed="64"/>
      </patternFill>
    </fill>
    <fill>
      <patternFill patternType="solid">
        <fgColor rgb="FFFFFF00"/>
        <bgColor indexed="64"/>
      </patternFill>
    </fill>
  </fills>
  <borders count="2">
    <border>
      <left/>
      <right/>
      <top/>
      <bottom/>
      <diagonal/>
    </border>
    <border>
      <left style="thin">
        <color indexed="9"/>
      </left>
      <right style="thin">
        <color indexed="9"/>
      </right>
      <top style="thin">
        <color indexed="9"/>
      </top>
      <bottom style="thin">
        <color indexed="9"/>
      </bottom>
      <diagonal/>
    </border>
  </borders>
  <cellStyleXfs count="6">
    <xf numFmtId="0" fontId="0" fillId="0" borderId="0"/>
    <xf numFmtId="43" fontId="3" fillId="0" borderId="0" applyFont="0" applyFill="0" applyBorder="0" applyAlignment="0" applyProtection="0"/>
    <xf numFmtId="0" fontId="8" fillId="0" borderId="0" applyNumberFormat="0" applyFill="0" applyBorder="0" applyAlignment="0" applyProtection="0"/>
    <xf numFmtId="0" fontId="4" fillId="0" borderId="0"/>
    <xf numFmtId="9" fontId="3" fillId="0" borderId="0" applyFont="0" applyFill="0" applyBorder="0" applyAlignment="0" applyProtection="0"/>
    <xf numFmtId="43" fontId="12" fillId="0" borderId="0" applyFont="0" applyFill="0" applyBorder="0" applyAlignment="0" applyProtection="0"/>
  </cellStyleXfs>
  <cellXfs count="33">
    <xf numFmtId="0" fontId="0" fillId="0" borderId="0" xfId="0"/>
    <xf numFmtId="0" fontId="0" fillId="3" borderId="0" xfId="0" applyFill="1"/>
    <xf numFmtId="0" fontId="5" fillId="0" borderId="0" xfId="3" applyFont="1"/>
    <xf numFmtId="0" fontId="5" fillId="4" borderId="0" xfId="3" applyFont="1" applyFill="1"/>
    <xf numFmtId="0" fontId="6" fillId="0" borderId="0" xfId="3" applyFont="1"/>
    <xf numFmtId="0" fontId="7" fillId="0" borderId="0" xfId="0" applyFont="1" applyAlignment="1">
      <alignment horizontal="center"/>
    </xf>
    <xf numFmtId="0" fontId="6" fillId="0" borderId="0" xfId="3" applyFont="1" applyAlignment="1">
      <alignment horizontal="center"/>
    </xf>
    <xf numFmtId="4" fontId="6" fillId="0" borderId="0" xfId="3" applyNumberFormat="1" applyFont="1"/>
    <xf numFmtId="164" fontId="6" fillId="0" borderId="0" xfId="3" applyNumberFormat="1" applyFont="1"/>
    <xf numFmtId="10" fontId="6" fillId="0" borderId="0" xfId="3" applyNumberFormat="1" applyFont="1"/>
    <xf numFmtId="165" fontId="6" fillId="0" borderId="0" xfId="3" applyNumberFormat="1" applyFont="1" applyProtection="1"/>
    <xf numFmtId="3" fontId="6" fillId="0" borderId="0" xfId="3" applyNumberFormat="1" applyFont="1"/>
    <xf numFmtId="164" fontId="6" fillId="0" borderId="0" xfId="3" applyNumberFormat="1" applyFont="1" applyAlignment="1">
      <alignment horizontal="center"/>
    </xf>
    <xf numFmtId="166" fontId="6" fillId="0" borderId="0" xfId="3" applyNumberFormat="1" applyFont="1" applyAlignment="1">
      <alignment horizontal="center"/>
    </xf>
    <xf numFmtId="0" fontId="8" fillId="0" borderId="0" xfId="2"/>
    <xf numFmtId="0" fontId="2" fillId="0" borderId="0" xfId="0" applyFont="1" applyAlignment="1"/>
    <xf numFmtId="0" fontId="0" fillId="0" borderId="0" xfId="0" applyAlignment="1"/>
    <xf numFmtId="0" fontId="0" fillId="4" borderId="0" xfId="0" applyFill="1" applyAlignment="1"/>
    <xf numFmtId="0" fontId="9" fillId="4" borderId="0" xfId="0" applyFont="1" applyFill="1" applyAlignment="1"/>
    <xf numFmtId="164" fontId="0" fillId="0" borderId="0" xfId="0" applyNumberFormat="1"/>
    <xf numFmtId="9" fontId="0" fillId="0" borderId="0" xfId="4" applyFont="1"/>
    <xf numFmtId="0" fontId="0" fillId="0" borderId="0" xfId="0"/>
    <xf numFmtId="0" fontId="1" fillId="2" borderId="1" xfId="0" applyFont="1" applyFill="1" applyBorder="1" applyAlignment="1">
      <alignment horizontal="center"/>
    </xf>
    <xf numFmtId="0" fontId="1" fillId="2" borderId="1" xfId="0" applyFont="1" applyFill="1" applyBorder="1" applyAlignment="1"/>
    <xf numFmtId="43" fontId="0" fillId="0" borderId="0" xfId="5" applyFont="1"/>
    <xf numFmtId="43" fontId="0" fillId="0" borderId="0" xfId="0" applyNumberFormat="1"/>
    <xf numFmtId="10" fontId="0" fillId="0" borderId="0" xfId="4" applyNumberFormat="1" applyFont="1"/>
    <xf numFmtId="10" fontId="0" fillId="0" borderId="0" xfId="0" applyNumberFormat="1"/>
    <xf numFmtId="9" fontId="6" fillId="0" borderId="0" xfId="4" applyFont="1"/>
    <xf numFmtId="0" fontId="0" fillId="0" borderId="0" xfId="0"/>
    <xf numFmtId="0" fontId="0" fillId="0" borderId="0" xfId="0" applyAlignment="1"/>
    <xf numFmtId="0" fontId="10" fillId="0" borderId="0" xfId="0" applyFont="1" applyAlignment="1">
      <alignment wrapText="1"/>
    </xf>
    <xf numFmtId="0" fontId="11" fillId="0" borderId="0" xfId="0" applyFont="1" applyAlignment="1">
      <alignment wrapText="1"/>
    </xf>
  </cellXfs>
  <cellStyles count="6">
    <cellStyle name="Comma" xfId="5" builtinId="3"/>
    <cellStyle name="Comma 2" xfId="1" xr:uid="{00000000-0005-0000-0000-000000000000}"/>
    <cellStyle name="Hyperlink" xfId="2" builtinId="8"/>
    <cellStyle name="Normal" xfId="0" builtinId="0"/>
    <cellStyle name="Normal 2" xfId="3"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bea.gov/iTable/index_regional.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workbookViewId="0">
      <selection activeCell="E29" sqref="E29"/>
    </sheetView>
  </sheetViews>
  <sheetFormatPr defaultRowHeight="12.5" x14ac:dyDescent="0.25"/>
  <cols>
    <col min="1" max="1" width="42.26953125" customWidth="1"/>
    <col min="2" max="10" width="16.81640625" customWidth="1"/>
  </cols>
  <sheetData>
    <row r="1" spans="1:11" ht="13" x14ac:dyDescent="0.3">
      <c r="A1" s="2" t="s">
        <v>0</v>
      </c>
      <c r="B1" s="29"/>
      <c r="C1" s="29"/>
      <c r="D1" s="29"/>
      <c r="E1" s="29"/>
      <c r="F1" s="29"/>
      <c r="G1" s="29"/>
      <c r="H1" s="29"/>
      <c r="I1" s="29"/>
      <c r="J1" s="29"/>
      <c r="K1" s="29"/>
    </row>
    <row r="2" spans="1:11" ht="13" x14ac:dyDescent="0.3">
      <c r="A2" s="2" t="s">
        <v>1</v>
      </c>
      <c r="B2" s="29"/>
      <c r="C2" s="29"/>
      <c r="D2" s="29"/>
      <c r="E2" s="29"/>
      <c r="F2" s="29"/>
      <c r="G2" s="29"/>
      <c r="H2" s="29"/>
      <c r="I2" s="29"/>
      <c r="J2" s="29"/>
      <c r="K2" s="29"/>
    </row>
    <row r="3" spans="1:11" ht="13" x14ac:dyDescent="0.3">
      <c r="A3" s="3" t="s">
        <v>2</v>
      </c>
      <c r="B3" s="29"/>
      <c r="C3" s="29"/>
      <c r="D3" s="29"/>
      <c r="E3" s="29"/>
      <c r="F3" s="29"/>
      <c r="G3" s="29"/>
      <c r="H3" s="29"/>
      <c r="I3" s="29"/>
      <c r="J3" s="29"/>
      <c r="K3" s="29"/>
    </row>
    <row r="5" spans="1:11" ht="13" x14ac:dyDescent="0.3">
      <c r="A5" s="4" t="s">
        <v>3</v>
      </c>
      <c r="B5" s="5">
        <v>2022</v>
      </c>
      <c r="C5" s="5"/>
      <c r="D5" s="29"/>
      <c r="E5" s="29"/>
      <c r="F5" s="29"/>
      <c r="G5" s="29"/>
      <c r="H5" s="29"/>
      <c r="I5" s="29"/>
      <c r="J5" s="29"/>
      <c r="K5" s="29"/>
    </row>
    <row r="6" spans="1:11" ht="13" x14ac:dyDescent="0.3">
      <c r="A6" s="4" t="s">
        <v>4</v>
      </c>
      <c r="B6" s="5">
        <v>2023</v>
      </c>
      <c r="C6" s="5"/>
      <c r="D6" s="29"/>
      <c r="E6" s="29"/>
      <c r="F6" s="29"/>
      <c r="G6" s="29"/>
      <c r="H6" s="29"/>
      <c r="I6" s="29"/>
      <c r="J6" s="29"/>
      <c r="K6" s="29"/>
    </row>
    <row r="7" spans="1:11" ht="13" x14ac:dyDescent="0.3">
      <c r="A7" s="29"/>
      <c r="B7" s="5"/>
      <c r="C7" s="5"/>
      <c r="D7" s="29"/>
      <c r="E7" s="29"/>
      <c r="F7" s="29"/>
      <c r="G7" s="29"/>
      <c r="H7" s="29"/>
      <c r="I7" s="29"/>
      <c r="J7" s="29"/>
      <c r="K7" s="29"/>
    </row>
    <row r="8" spans="1:11" ht="13" x14ac:dyDescent="0.3">
      <c r="A8" s="4" t="s">
        <v>5</v>
      </c>
      <c r="B8" s="6"/>
      <c r="C8" s="6"/>
      <c r="D8" s="6" t="s">
        <v>6</v>
      </c>
      <c r="E8" s="4"/>
      <c r="F8" s="4"/>
      <c r="G8" s="4"/>
      <c r="H8" s="4"/>
      <c r="I8" s="29"/>
      <c r="J8" s="29"/>
      <c r="K8" s="29"/>
    </row>
    <row r="9" spans="1:11" ht="13" x14ac:dyDescent="0.3">
      <c r="A9" s="4" t="s">
        <v>7</v>
      </c>
      <c r="B9" s="6"/>
      <c r="C9" s="6"/>
      <c r="D9" s="6" t="s">
        <v>8</v>
      </c>
      <c r="E9" s="4"/>
      <c r="F9" s="4"/>
      <c r="G9" s="4"/>
      <c r="H9" s="4"/>
      <c r="I9" s="29"/>
      <c r="J9" s="29"/>
      <c r="K9" s="29"/>
    </row>
    <row r="10" spans="1:11" ht="13" x14ac:dyDescent="0.3">
      <c r="A10" s="4" t="s">
        <v>9</v>
      </c>
      <c r="B10" s="6"/>
      <c r="C10" s="6"/>
      <c r="D10" s="6" t="s">
        <v>10</v>
      </c>
      <c r="E10" s="6" t="s">
        <v>11</v>
      </c>
      <c r="F10" s="6" t="s">
        <v>12</v>
      </c>
      <c r="G10" s="6"/>
      <c r="H10" s="4"/>
      <c r="I10" s="29"/>
      <c r="J10" s="29"/>
      <c r="K10" s="29"/>
    </row>
    <row r="11" spans="1:11" ht="13" x14ac:dyDescent="0.3">
      <c r="A11" s="4"/>
      <c r="B11" s="6" t="s">
        <v>13</v>
      </c>
      <c r="C11" s="6"/>
      <c r="D11" s="6" t="s">
        <v>14</v>
      </c>
      <c r="E11" s="6" t="s">
        <v>15</v>
      </c>
      <c r="F11" s="6" t="s">
        <v>16</v>
      </c>
      <c r="G11" s="6" t="s">
        <v>17</v>
      </c>
      <c r="H11" s="4"/>
      <c r="I11" s="29"/>
      <c r="J11" s="29"/>
      <c r="K11" s="29"/>
    </row>
    <row r="12" spans="1:11" ht="13" x14ac:dyDescent="0.3">
      <c r="A12" s="4" t="s">
        <v>18</v>
      </c>
      <c r="B12" s="6">
        <v>0</v>
      </c>
      <c r="C12" s="6">
        <v>2015</v>
      </c>
      <c r="D12" s="7">
        <f>AVERAGE('BEA_Personal Income Data'!$E$9:$H$9)</f>
        <v>281530.875</v>
      </c>
      <c r="E12" s="6">
        <f t="shared" ref="E12:E18" si="0">C12-1</f>
        <v>2014</v>
      </c>
      <c r="F12" s="6">
        <f t="shared" ref="F12:F18" si="1">C12</f>
        <v>2015</v>
      </c>
      <c r="G12" s="8"/>
      <c r="H12" s="4"/>
      <c r="I12" s="29"/>
      <c r="J12" s="29"/>
      <c r="K12" s="29"/>
    </row>
    <row r="13" spans="1:11" ht="13" x14ac:dyDescent="0.3">
      <c r="A13" s="4" t="s">
        <v>19</v>
      </c>
      <c r="B13" s="6">
        <v>1</v>
      </c>
      <c r="C13" s="6">
        <f t="shared" ref="C13:C18" si="2">C12+1</f>
        <v>2016</v>
      </c>
      <c r="D13" s="7">
        <f>AVERAGE('BEA_Personal Income Data'!$I$9:$L$9)</f>
        <v>289030.625</v>
      </c>
      <c r="E13" s="6">
        <f t="shared" si="0"/>
        <v>2015</v>
      </c>
      <c r="F13" s="6">
        <f t="shared" si="1"/>
        <v>2016</v>
      </c>
      <c r="G13" s="8">
        <f t="shared" ref="G13:G18" si="3">ROUND((D13/D12),3)</f>
        <v>1.0269999999999999</v>
      </c>
      <c r="H13" s="9">
        <f>(D13/D12)-1</f>
        <v>2.663917412255401E-2</v>
      </c>
      <c r="I13" s="29"/>
      <c r="J13" s="24"/>
      <c r="K13" s="25"/>
    </row>
    <row r="14" spans="1:11" ht="13" x14ac:dyDescent="0.3">
      <c r="A14" s="4" t="s">
        <v>20</v>
      </c>
      <c r="B14" s="6">
        <v>2</v>
      </c>
      <c r="C14" s="6">
        <f t="shared" si="2"/>
        <v>2017</v>
      </c>
      <c r="D14" s="7">
        <f>AVERAGE('BEA_Personal Income Data'!$M$9:$P$9)</f>
        <v>300083.40000000002</v>
      </c>
      <c r="E14" s="6">
        <f t="shared" si="0"/>
        <v>2016</v>
      </c>
      <c r="F14" s="6">
        <f t="shared" si="1"/>
        <v>2017</v>
      </c>
      <c r="G14" s="8">
        <f t="shared" si="3"/>
        <v>1.038</v>
      </c>
      <c r="H14" s="9">
        <f t="shared" ref="H14:H17" si="4">(D14/D13)-1</f>
        <v>3.8240843855214424E-2</v>
      </c>
      <c r="I14" s="29"/>
      <c r="J14" s="24"/>
      <c r="K14" s="25"/>
    </row>
    <row r="15" spans="1:11" ht="13" x14ac:dyDescent="0.3">
      <c r="A15" s="4"/>
      <c r="B15" s="6">
        <v>3</v>
      </c>
      <c r="C15" s="6">
        <f t="shared" si="2"/>
        <v>2018</v>
      </c>
      <c r="D15" s="7">
        <f>AVERAGE('BEA_Personal Income Data'!$Q$9:$T$9)</f>
        <v>315200.80000000005</v>
      </c>
      <c r="E15" s="6">
        <f t="shared" si="0"/>
        <v>2017</v>
      </c>
      <c r="F15" s="6">
        <f t="shared" si="1"/>
        <v>2018</v>
      </c>
      <c r="G15" s="8">
        <f t="shared" si="3"/>
        <v>1.05</v>
      </c>
      <c r="H15" s="9">
        <f t="shared" si="4"/>
        <v>5.0377328436028268E-2</v>
      </c>
      <c r="I15" s="29"/>
      <c r="J15" s="24"/>
      <c r="K15" s="25"/>
    </row>
    <row r="16" spans="1:11" ht="13" x14ac:dyDescent="0.3">
      <c r="A16" s="4"/>
      <c r="B16" s="6">
        <v>4</v>
      </c>
      <c r="C16" s="6">
        <f t="shared" si="2"/>
        <v>2019</v>
      </c>
      <c r="D16" s="7">
        <f>AVERAGE('BEA_Personal Income Data'!$U$9:$X$9)</f>
        <v>328411.05</v>
      </c>
      <c r="E16" s="6">
        <f t="shared" si="0"/>
        <v>2018</v>
      </c>
      <c r="F16" s="6">
        <f t="shared" si="1"/>
        <v>2019</v>
      </c>
      <c r="G16" s="8">
        <f t="shared" si="3"/>
        <v>1.042</v>
      </c>
      <c r="H16" s="9">
        <f t="shared" si="4"/>
        <v>4.1910585252321608E-2</v>
      </c>
      <c r="I16" s="29"/>
      <c r="J16" s="24"/>
      <c r="K16" s="25"/>
    </row>
    <row r="17" spans="1:11" ht="13" x14ac:dyDescent="0.3">
      <c r="A17" s="4"/>
      <c r="B17" s="6">
        <v>5</v>
      </c>
      <c r="C17" s="6">
        <f t="shared" si="2"/>
        <v>2020</v>
      </c>
      <c r="D17" s="7">
        <f>AVERAGE('BEA_Personal Income Data'!$Y$9:$AB$9)</f>
        <v>347673.1</v>
      </c>
      <c r="E17" s="6">
        <f t="shared" si="0"/>
        <v>2019</v>
      </c>
      <c r="F17" s="6">
        <f t="shared" si="1"/>
        <v>2020</v>
      </c>
      <c r="G17" s="8">
        <f t="shared" si="3"/>
        <v>1.0589999999999999</v>
      </c>
      <c r="H17" s="9">
        <f t="shared" si="4"/>
        <v>5.8652259112474958E-2</v>
      </c>
      <c r="I17" s="29"/>
      <c r="J17" s="24"/>
      <c r="K17" s="25"/>
    </row>
    <row r="18" spans="1:11" ht="13" x14ac:dyDescent="0.3">
      <c r="A18" s="4"/>
      <c r="B18" s="6">
        <v>6</v>
      </c>
      <c r="C18" s="6">
        <f t="shared" si="2"/>
        <v>2021</v>
      </c>
      <c r="D18" s="7">
        <f>AVERAGE('BEA_Personal Income Data'!$AC$9:$AF$9)</f>
        <v>377178.15</v>
      </c>
      <c r="E18" s="6">
        <f t="shared" si="0"/>
        <v>2020</v>
      </c>
      <c r="F18" s="6">
        <f t="shared" si="1"/>
        <v>2021</v>
      </c>
      <c r="G18" s="8">
        <f t="shared" si="3"/>
        <v>1.085</v>
      </c>
      <c r="H18" s="9">
        <f>(D18/D17)-1</f>
        <v>8.4864345271463471E-2</v>
      </c>
      <c r="I18" s="29"/>
      <c r="J18" s="24"/>
      <c r="K18" s="25"/>
    </row>
    <row r="19" spans="1:11" ht="13" x14ac:dyDescent="0.3">
      <c r="A19" s="4"/>
      <c r="B19" s="10"/>
      <c r="C19" s="11"/>
      <c r="D19" s="4"/>
      <c r="E19" s="4"/>
      <c r="F19" s="4"/>
      <c r="G19" s="4"/>
      <c r="H19" s="4"/>
      <c r="I19" s="29"/>
      <c r="J19" s="24"/>
      <c r="K19" s="25"/>
    </row>
    <row r="20" spans="1:11" ht="13" x14ac:dyDescent="0.3">
      <c r="A20" s="4" t="s">
        <v>21</v>
      </c>
      <c r="B20" s="12">
        <f>SUM(G13:G18)</f>
        <v>6.3010000000000002</v>
      </c>
      <c r="C20" s="4"/>
      <c r="D20" s="4"/>
      <c r="E20" s="4"/>
      <c r="F20" s="4"/>
      <c r="G20" s="8"/>
      <c r="H20" s="4"/>
      <c r="I20" s="29"/>
      <c r="J20" s="29"/>
      <c r="K20" s="29"/>
    </row>
    <row r="21" spans="1:11" ht="13" x14ac:dyDescent="0.3">
      <c r="A21" s="4" t="s">
        <v>22</v>
      </c>
      <c r="B21" s="12">
        <f>ROUND(B20/6,3)</f>
        <v>1.05</v>
      </c>
      <c r="C21" s="4"/>
      <c r="D21" s="4"/>
      <c r="E21" s="4"/>
      <c r="F21" s="4"/>
      <c r="G21" s="8"/>
      <c r="H21" s="4"/>
      <c r="I21" s="29"/>
      <c r="J21" s="29"/>
      <c r="K21" s="29"/>
    </row>
    <row r="22" spans="1:11" ht="13" x14ac:dyDescent="0.3">
      <c r="A22" s="4" t="s">
        <v>23</v>
      </c>
      <c r="B22" s="12">
        <f>IF(B21&lt;1.06,$B$21,1.06)</f>
        <v>1.05</v>
      </c>
      <c r="C22" s="4"/>
      <c r="D22" s="4"/>
      <c r="E22" s="4"/>
      <c r="F22" s="4"/>
      <c r="G22" s="8"/>
      <c r="H22" s="4"/>
      <c r="I22" s="29"/>
      <c r="J22" s="29"/>
      <c r="K22" s="29"/>
    </row>
    <row r="23" spans="1:11" ht="13" x14ac:dyDescent="0.3">
      <c r="A23" s="4"/>
      <c r="B23" s="4"/>
      <c r="C23" s="4"/>
      <c r="D23" s="4"/>
      <c r="E23" s="4"/>
      <c r="F23" s="4"/>
      <c r="G23" s="8"/>
      <c r="H23" s="4"/>
      <c r="I23" s="29"/>
      <c r="J23" s="29"/>
      <c r="K23" s="29"/>
    </row>
    <row r="24" spans="1:11" ht="13" x14ac:dyDescent="0.3">
      <c r="A24" s="4" t="s">
        <v>24</v>
      </c>
      <c r="B24" s="12">
        <f>IF(B22&gt;1.06,1.06,B22)</f>
        <v>1.05</v>
      </c>
      <c r="C24" s="6" t="s">
        <v>25</v>
      </c>
      <c r="D24" s="13">
        <f>B24-1</f>
        <v>5.0000000000000044E-2</v>
      </c>
      <c r="E24" s="28"/>
      <c r="F24" s="4"/>
      <c r="G24" s="8"/>
      <c r="H24" s="4"/>
      <c r="I24" s="29"/>
      <c r="J24" s="29"/>
      <c r="K24" s="29"/>
    </row>
    <row r="26" spans="1:11" x14ac:dyDescent="0.25">
      <c r="A26" s="14" t="s">
        <v>26</v>
      </c>
      <c r="B26" s="29"/>
      <c r="C26" s="29"/>
      <c r="D26" s="29"/>
      <c r="E26" s="29"/>
      <c r="F26" s="29"/>
      <c r="G26" s="29"/>
      <c r="H26" s="29"/>
      <c r="I26" s="29"/>
      <c r="J26" s="29"/>
      <c r="K26" s="29"/>
    </row>
    <row r="28" spans="1:11" x14ac:dyDescent="0.25">
      <c r="A28" s="29"/>
      <c r="B28" s="19"/>
      <c r="C28" s="29"/>
      <c r="D28" s="29"/>
      <c r="E28" s="29"/>
      <c r="F28" s="29"/>
      <c r="G28" s="29"/>
      <c r="H28" s="29"/>
      <c r="I28" s="29"/>
      <c r="J28" s="29"/>
      <c r="K28" s="29"/>
    </row>
    <row r="30" spans="1:11" x14ac:dyDescent="0.25">
      <c r="A30" s="29"/>
      <c r="B30" s="26"/>
      <c r="C30" s="29"/>
      <c r="D30" s="29"/>
      <c r="E30" s="29"/>
      <c r="F30" s="29"/>
      <c r="G30" s="29"/>
      <c r="H30" s="29"/>
      <c r="I30" s="29"/>
      <c r="J30" s="29"/>
      <c r="K30" s="29"/>
    </row>
    <row r="31" spans="1:11" x14ac:dyDescent="0.25">
      <c r="A31" s="29"/>
      <c r="B31" s="27"/>
      <c r="C31" s="29"/>
      <c r="D31" s="29"/>
      <c r="E31" s="29"/>
      <c r="F31" s="29"/>
      <c r="G31" s="29"/>
      <c r="H31" s="29"/>
      <c r="I31" s="29"/>
      <c r="J31" s="29"/>
      <c r="K31" s="29"/>
    </row>
    <row r="32" spans="1:11" x14ac:dyDescent="0.25">
      <c r="A32" s="29"/>
      <c r="B32" s="29"/>
      <c r="C32" s="20"/>
      <c r="D32" s="19"/>
      <c r="E32" s="29"/>
      <c r="F32" s="29"/>
      <c r="G32" s="29"/>
      <c r="H32" s="29"/>
      <c r="I32" s="29"/>
      <c r="J32" s="29"/>
      <c r="K32" s="29"/>
    </row>
  </sheetData>
  <hyperlinks>
    <hyperlink ref="A26" r:id="rId1" display="https://www.bea.gov/iTable/index_regional.cfm"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44"/>
  <sheetViews>
    <sheetView workbookViewId="0">
      <pane ySplit="6" topLeftCell="A7" activePane="bottomLeft" state="frozen"/>
      <selection pane="bottomLeft" activeCell="A2" sqref="A2"/>
    </sheetView>
  </sheetViews>
  <sheetFormatPr defaultRowHeight="12.5" x14ac:dyDescent="0.25"/>
  <cols>
    <col min="4" max="4" width="59" customWidth="1"/>
  </cols>
  <sheetData>
    <row r="1" spans="1:33" ht="18" x14ac:dyDescent="0.4">
      <c r="A1" s="15" t="s">
        <v>27</v>
      </c>
      <c r="B1" s="16"/>
      <c r="C1" s="16"/>
      <c r="D1" s="16"/>
      <c r="E1" s="16"/>
      <c r="F1" s="16"/>
      <c r="G1" s="16"/>
      <c r="H1" s="16"/>
      <c r="I1" s="16"/>
      <c r="J1" s="16"/>
      <c r="K1" s="16"/>
      <c r="L1" s="16"/>
      <c r="M1" s="16"/>
      <c r="N1" s="16"/>
      <c r="O1" s="16"/>
      <c r="P1" s="16"/>
      <c r="Q1" s="16"/>
      <c r="R1" s="16"/>
      <c r="S1" s="16"/>
      <c r="T1" s="16"/>
      <c r="U1" s="16"/>
      <c r="V1" s="16"/>
      <c r="W1" s="16"/>
      <c r="X1" s="16"/>
      <c r="Y1" s="16"/>
      <c r="Z1" s="29"/>
      <c r="AA1" s="29"/>
      <c r="AB1" s="29"/>
      <c r="AC1" s="29"/>
      <c r="AD1" s="29"/>
      <c r="AE1" s="29"/>
      <c r="AF1" s="29"/>
      <c r="AG1" s="29"/>
    </row>
    <row r="2" spans="1:33" ht="16.5" x14ac:dyDescent="0.35">
      <c r="A2" s="18" t="str">
        <f>Calculation!A3</f>
        <v>PREPARED: 06/24/2022</v>
      </c>
      <c r="B2" s="17"/>
      <c r="C2" s="17"/>
      <c r="D2" s="17"/>
      <c r="E2" s="16"/>
      <c r="F2" s="16"/>
      <c r="G2" s="16"/>
      <c r="H2" s="16"/>
      <c r="I2" s="16"/>
      <c r="J2" s="16"/>
      <c r="K2" s="16"/>
      <c r="L2" s="16"/>
      <c r="M2" s="16"/>
      <c r="N2" s="16"/>
      <c r="O2" s="16"/>
      <c r="P2" s="16"/>
      <c r="Q2" s="16"/>
      <c r="R2" s="16"/>
      <c r="S2" s="16"/>
      <c r="T2" s="16"/>
      <c r="U2" s="16"/>
      <c r="V2" s="16"/>
      <c r="W2" s="16"/>
      <c r="X2" s="16"/>
      <c r="Y2" s="16"/>
      <c r="Z2" s="29"/>
      <c r="AA2" s="29"/>
      <c r="AB2" s="29"/>
      <c r="AC2" s="29"/>
      <c r="AD2" s="29"/>
      <c r="AE2" s="29"/>
      <c r="AF2" s="29"/>
      <c r="AG2" s="29"/>
    </row>
    <row r="3" spans="1:33" x14ac:dyDescent="0.25">
      <c r="A3" s="30" t="s">
        <v>28</v>
      </c>
      <c r="B3" s="30"/>
      <c r="C3" s="30"/>
      <c r="D3" s="30"/>
      <c r="E3" s="30"/>
      <c r="F3" s="30"/>
      <c r="G3" s="30"/>
      <c r="H3" s="30"/>
      <c r="I3" s="30"/>
      <c r="J3" s="30"/>
      <c r="K3" s="30"/>
      <c r="L3" s="30"/>
      <c r="M3" s="30"/>
      <c r="N3" s="30"/>
      <c r="O3" s="30"/>
      <c r="P3" s="30"/>
      <c r="Q3" s="30"/>
      <c r="R3" s="30"/>
      <c r="S3" s="30"/>
      <c r="T3" s="30"/>
      <c r="U3" s="30"/>
      <c r="V3" s="30"/>
      <c r="W3" s="30"/>
      <c r="X3" s="30"/>
      <c r="Y3" s="30"/>
      <c r="Z3" s="29"/>
      <c r="AA3" s="29"/>
      <c r="AB3" s="29"/>
      <c r="AC3" s="29"/>
      <c r="AD3" s="29"/>
      <c r="AE3" s="29"/>
      <c r="AF3" s="29"/>
      <c r="AG3" s="29"/>
    </row>
    <row r="4" spans="1:33" x14ac:dyDescent="0.25">
      <c r="A4" s="30" t="s">
        <v>29</v>
      </c>
      <c r="B4" s="30"/>
      <c r="C4" s="30"/>
      <c r="D4" s="30"/>
      <c r="E4" s="30"/>
      <c r="F4" s="30"/>
      <c r="G4" s="30"/>
      <c r="H4" s="30"/>
      <c r="I4" s="30"/>
      <c r="J4" s="30"/>
      <c r="K4" s="30"/>
      <c r="L4" s="30"/>
      <c r="M4" s="30"/>
      <c r="N4" s="30"/>
      <c r="O4" s="30"/>
      <c r="P4" s="30"/>
      <c r="Q4" s="30"/>
      <c r="R4" s="30"/>
      <c r="S4" s="30"/>
      <c r="T4" s="30"/>
      <c r="U4" s="30"/>
      <c r="V4" s="30"/>
      <c r="W4" s="30"/>
      <c r="X4" s="30"/>
      <c r="Y4" s="30"/>
      <c r="Z4" s="29"/>
      <c r="AA4" s="29"/>
      <c r="AB4" s="29"/>
      <c r="AC4" s="29"/>
      <c r="AD4" s="29"/>
      <c r="AE4" s="29"/>
      <c r="AF4" s="29"/>
      <c r="AG4" s="29"/>
    </row>
    <row r="6" spans="1:33" s="21" customFormat="1" ht="13" x14ac:dyDescent="0.3">
      <c r="A6" s="23" t="s">
        <v>30</v>
      </c>
      <c r="B6" s="23" t="s">
        <v>31</v>
      </c>
      <c r="C6" s="23" t="s">
        <v>32</v>
      </c>
      <c r="D6" s="22" t="s">
        <v>33</v>
      </c>
      <c r="E6" s="22" t="s">
        <v>34</v>
      </c>
      <c r="F6" s="22" t="s">
        <v>35</v>
      </c>
      <c r="G6" s="22" t="s">
        <v>36</v>
      </c>
      <c r="H6" s="22" t="s">
        <v>37</v>
      </c>
      <c r="I6" s="22" t="s">
        <v>38</v>
      </c>
      <c r="J6" s="22" t="s">
        <v>39</v>
      </c>
      <c r="K6" s="22" t="s">
        <v>40</v>
      </c>
      <c r="L6" s="22" t="s">
        <v>41</v>
      </c>
      <c r="M6" s="22" t="s">
        <v>42</v>
      </c>
      <c r="N6" s="22" t="s">
        <v>43</v>
      </c>
      <c r="O6" s="22" t="s">
        <v>44</v>
      </c>
      <c r="P6" s="22" t="s">
        <v>45</v>
      </c>
      <c r="Q6" s="22" t="s">
        <v>46</v>
      </c>
      <c r="R6" s="22" t="s">
        <v>47</v>
      </c>
      <c r="S6" s="22" t="s">
        <v>48</v>
      </c>
      <c r="T6" s="22" t="s">
        <v>49</v>
      </c>
      <c r="U6" s="22" t="s">
        <v>50</v>
      </c>
      <c r="V6" s="22" t="s">
        <v>51</v>
      </c>
      <c r="W6" s="22" t="s">
        <v>52</v>
      </c>
      <c r="X6" s="22" t="s">
        <v>53</v>
      </c>
      <c r="Y6" s="22" t="s">
        <v>54</v>
      </c>
      <c r="Z6" s="22" t="s">
        <v>55</v>
      </c>
      <c r="AA6" s="22" t="s">
        <v>56</v>
      </c>
      <c r="AB6" s="22" t="s">
        <v>57</v>
      </c>
      <c r="AC6" s="22" t="s">
        <v>58</v>
      </c>
      <c r="AD6" s="22" t="s">
        <v>59</v>
      </c>
      <c r="AE6" s="22" t="s">
        <v>60</v>
      </c>
      <c r="AF6" s="22" t="s">
        <v>61</v>
      </c>
      <c r="AG6" s="22" t="s">
        <v>62</v>
      </c>
    </row>
    <row r="7" spans="1:33" x14ac:dyDescent="0.25">
      <c r="A7" s="29" t="s">
        <v>63</v>
      </c>
      <c r="B7" s="29" t="s">
        <v>8</v>
      </c>
      <c r="C7" s="29" t="s">
        <v>64</v>
      </c>
      <c r="D7" s="29" t="s">
        <v>65</v>
      </c>
      <c r="E7" s="29" t="s">
        <v>64</v>
      </c>
      <c r="F7" s="29" t="s">
        <v>64</v>
      </c>
      <c r="G7" s="29" t="s">
        <v>64</v>
      </c>
      <c r="H7" s="29" t="s">
        <v>64</v>
      </c>
      <c r="I7" s="29" t="s">
        <v>64</v>
      </c>
      <c r="J7" s="29" t="s">
        <v>64</v>
      </c>
      <c r="K7" s="29" t="s">
        <v>64</v>
      </c>
      <c r="L7" s="29" t="s">
        <v>64</v>
      </c>
      <c r="M7" s="29" t="s">
        <v>64</v>
      </c>
      <c r="N7" s="29" t="s">
        <v>64</v>
      </c>
      <c r="O7" s="29" t="s">
        <v>64</v>
      </c>
      <c r="P7" s="29" t="s">
        <v>64</v>
      </c>
      <c r="Q7" s="29" t="s">
        <v>64</v>
      </c>
      <c r="R7" s="29" t="s">
        <v>64</v>
      </c>
      <c r="S7" s="29" t="s">
        <v>64</v>
      </c>
      <c r="T7" s="29" t="s">
        <v>64</v>
      </c>
      <c r="U7" s="29" t="s">
        <v>64</v>
      </c>
      <c r="V7" s="29" t="s">
        <v>64</v>
      </c>
      <c r="W7" s="29" t="s">
        <v>64</v>
      </c>
      <c r="X7" s="29" t="s">
        <v>64</v>
      </c>
      <c r="Y7" s="29" t="s">
        <v>64</v>
      </c>
      <c r="Z7" s="29" t="s">
        <v>64</v>
      </c>
      <c r="AA7" s="29" t="s">
        <v>64</v>
      </c>
      <c r="AB7" s="29" t="s">
        <v>64</v>
      </c>
      <c r="AC7" s="29" t="s">
        <v>64</v>
      </c>
      <c r="AD7" s="29" t="s">
        <v>64</v>
      </c>
      <c r="AE7" s="29" t="s">
        <v>64</v>
      </c>
      <c r="AF7" s="29" t="s">
        <v>64</v>
      </c>
      <c r="AG7" s="29" t="s">
        <v>64</v>
      </c>
    </row>
    <row r="8" spans="1:33" x14ac:dyDescent="0.25">
      <c r="A8" s="29" t="s">
        <v>63</v>
      </c>
      <c r="B8" s="29" t="s">
        <v>8</v>
      </c>
      <c r="C8" s="29" t="s">
        <v>66</v>
      </c>
      <c r="D8" s="29" t="s">
        <v>67</v>
      </c>
      <c r="E8" s="29">
        <v>279180.7</v>
      </c>
      <c r="F8" s="29">
        <v>282298.8</v>
      </c>
      <c r="G8" s="29">
        <v>283665.40000000002</v>
      </c>
      <c r="H8" s="29">
        <v>286140.5</v>
      </c>
      <c r="I8" s="29">
        <v>286977.8</v>
      </c>
      <c r="J8" s="29">
        <v>289386.5</v>
      </c>
      <c r="K8" s="29">
        <v>291754.90000000002</v>
      </c>
      <c r="L8" s="29">
        <v>294298.3</v>
      </c>
      <c r="M8" s="29">
        <v>296766.59999999998</v>
      </c>
      <c r="N8" s="29">
        <v>300104.09999999998</v>
      </c>
      <c r="O8" s="29">
        <v>302814.8</v>
      </c>
      <c r="P8" s="29">
        <v>306889.90000000002</v>
      </c>
      <c r="Q8" s="29">
        <v>312646.3</v>
      </c>
      <c r="R8" s="29">
        <v>314938.5</v>
      </c>
      <c r="S8" s="29">
        <v>317772.3</v>
      </c>
      <c r="T8" s="29">
        <v>321771.90000000002</v>
      </c>
      <c r="U8" s="29">
        <v>326567.2</v>
      </c>
      <c r="V8" s="29">
        <v>328108.79999999999</v>
      </c>
      <c r="W8" s="29">
        <v>330575.59999999998</v>
      </c>
      <c r="X8" s="29">
        <v>333476.3</v>
      </c>
      <c r="Y8" s="29">
        <v>337771.7</v>
      </c>
      <c r="Z8" s="29">
        <v>362302.1</v>
      </c>
      <c r="AA8" s="29">
        <v>350684.6</v>
      </c>
      <c r="AB8" s="29">
        <v>352279.6</v>
      </c>
      <c r="AC8" s="29">
        <v>401727</v>
      </c>
      <c r="AD8" s="29">
        <v>372677.5</v>
      </c>
      <c r="AE8" s="29">
        <v>376280</v>
      </c>
      <c r="AF8" s="29">
        <v>381511.5</v>
      </c>
      <c r="AG8" s="29">
        <v>386627.3</v>
      </c>
    </row>
    <row r="9" spans="1:33" s="1" customFormat="1" x14ac:dyDescent="0.25">
      <c r="A9" s="1" t="s">
        <v>63</v>
      </c>
      <c r="B9" s="1" t="s">
        <v>8</v>
      </c>
      <c r="C9" s="1" t="s">
        <v>68</v>
      </c>
      <c r="D9" s="1" t="s">
        <v>69</v>
      </c>
      <c r="E9" s="1">
        <v>277948.3</v>
      </c>
      <c r="F9" s="1">
        <v>281075.5</v>
      </c>
      <c r="G9" s="1">
        <v>282357.7</v>
      </c>
      <c r="H9" s="1">
        <v>284742</v>
      </c>
      <c r="I9" s="1">
        <v>285381.09999999998</v>
      </c>
      <c r="J9" s="1">
        <v>287642.5</v>
      </c>
      <c r="K9" s="1">
        <v>290150.8</v>
      </c>
      <c r="L9" s="1">
        <v>292948.09999999998</v>
      </c>
      <c r="M9" s="1">
        <v>294854.40000000002</v>
      </c>
      <c r="N9" s="1">
        <v>298538</v>
      </c>
      <c r="O9" s="1">
        <v>301467.09999999998</v>
      </c>
      <c r="P9" s="1">
        <v>305474.09999999998</v>
      </c>
      <c r="Q9" s="1">
        <v>311491.59999999998</v>
      </c>
      <c r="R9" s="1">
        <v>313568.2</v>
      </c>
      <c r="S9" s="1">
        <v>316506.90000000002</v>
      </c>
      <c r="T9" s="1">
        <v>319236.5</v>
      </c>
      <c r="U9" s="1">
        <v>325480.3</v>
      </c>
      <c r="V9" s="1">
        <v>327663.7</v>
      </c>
      <c r="W9" s="1">
        <v>328767.09999999998</v>
      </c>
      <c r="X9" s="1">
        <v>331733.09999999998</v>
      </c>
      <c r="Y9" s="1">
        <v>334971.8</v>
      </c>
      <c r="Z9" s="1">
        <v>360105.3</v>
      </c>
      <c r="AA9" s="1">
        <v>347894.6</v>
      </c>
      <c r="AB9" s="1">
        <v>347720.7</v>
      </c>
      <c r="AC9" s="1">
        <v>397296</v>
      </c>
      <c r="AD9" s="1">
        <v>365709.6</v>
      </c>
      <c r="AE9" s="1">
        <v>369460.2</v>
      </c>
      <c r="AF9" s="1">
        <v>376246.8</v>
      </c>
      <c r="AG9" s="1">
        <v>380173.1</v>
      </c>
    </row>
    <row r="10" spans="1:33" x14ac:dyDescent="0.25">
      <c r="A10" s="29" t="s">
        <v>63</v>
      </c>
      <c r="B10" s="29" t="s">
        <v>8</v>
      </c>
      <c r="C10" s="29" t="s">
        <v>70</v>
      </c>
      <c r="D10" s="29" t="s">
        <v>71</v>
      </c>
      <c r="E10" s="29">
        <v>1232.4000000000001</v>
      </c>
      <c r="F10" s="29">
        <v>1223.4000000000001</v>
      </c>
      <c r="G10" s="29">
        <v>1307.7</v>
      </c>
      <c r="H10" s="29">
        <v>1398.6</v>
      </c>
      <c r="I10" s="29">
        <v>1596.6</v>
      </c>
      <c r="J10" s="29">
        <v>1744</v>
      </c>
      <c r="K10" s="29">
        <v>1604.1</v>
      </c>
      <c r="L10" s="29">
        <v>1350.2</v>
      </c>
      <c r="M10" s="29">
        <v>1912.2</v>
      </c>
      <c r="N10" s="29">
        <v>1566.2</v>
      </c>
      <c r="O10" s="29">
        <v>1347.7</v>
      </c>
      <c r="P10" s="29">
        <v>1415.8</v>
      </c>
      <c r="Q10" s="29">
        <v>1154.7</v>
      </c>
      <c r="R10" s="29">
        <v>1370.3</v>
      </c>
      <c r="S10" s="29">
        <v>1265.4000000000001</v>
      </c>
      <c r="T10" s="29">
        <v>2535.5</v>
      </c>
      <c r="U10" s="29">
        <v>1086.9000000000001</v>
      </c>
      <c r="V10" s="29">
        <v>445.1</v>
      </c>
      <c r="W10" s="29">
        <v>1808.5</v>
      </c>
      <c r="X10" s="29">
        <v>1743.2</v>
      </c>
      <c r="Y10" s="29">
        <v>2799.9</v>
      </c>
      <c r="Z10" s="29">
        <v>2196.8000000000002</v>
      </c>
      <c r="AA10" s="29">
        <v>2790</v>
      </c>
      <c r="AB10" s="29">
        <v>4558.8999999999996</v>
      </c>
      <c r="AC10" s="29">
        <v>4431</v>
      </c>
      <c r="AD10" s="29">
        <v>6967.8</v>
      </c>
      <c r="AE10" s="29">
        <v>6819.8</v>
      </c>
      <c r="AF10" s="29">
        <v>5264.8</v>
      </c>
      <c r="AG10" s="29">
        <v>6454.2</v>
      </c>
    </row>
    <row r="11" spans="1:33" x14ac:dyDescent="0.25">
      <c r="A11" s="29" t="s">
        <v>63</v>
      </c>
      <c r="B11" s="29" t="s">
        <v>8</v>
      </c>
      <c r="C11" s="29" t="s">
        <v>72</v>
      </c>
      <c r="D11" s="29" t="s">
        <v>73</v>
      </c>
      <c r="E11" s="29">
        <v>6622351</v>
      </c>
      <c r="F11" s="29">
        <v>6626019</v>
      </c>
      <c r="G11" s="29">
        <v>6633112</v>
      </c>
      <c r="H11" s="29">
        <v>6641496</v>
      </c>
      <c r="I11" s="29">
        <v>6647582</v>
      </c>
      <c r="J11" s="29">
        <v>6654281</v>
      </c>
      <c r="K11" s="29">
        <v>6662724</v>
      </c>
      <c r="L11" s="29">
        <v>6670797</v>
      </c>
      <c r="M11" s="29">
        <v>6676301</v>
      </c>
      <c r="N11" s="29">
        <v>6682065</v>
      </c>
      <c r="O11" s="29">
        <v>6691783</v>
      </c>
      <c r="P11" s="29">
        <v>6702845</v>
      </c>
      <c r="Q11" s="29">
        <v>6710996</v>
      </c>
      <c r="R11" s="29">
        <v>6720322</v>
      </c>
      <c r="S11" s="29">
        <v>6731121</v>
      </c>
      <c r="T11" s="29">
        <v>6741135</v>
      </c>
      <c r="U11" s="29">
        <v>6748522</v>
      </c>
      <c r="V11" s="29">
        <v>6756843</v>
      </c>
      <c r="W11" s="29">
        <v>6766779</v>
      </c>
      <c r="X11" s="29">
        <v>6776176</v>
      </c>
      <c r="Y11" s="29">
        <v>6782479</v>
      </c>
      <c r="Z11" s="29">
        <v>6784978</v>
      </c>
      <c r="AA11" s="29">
        <v>6789001</v>
      </c>
      <c r="AB11" s="29">
        <v>6794815</v>
      </c>
      <c r="AC11" s="29">
        <v>6797236</v>
      </c>
      <c r="AD11" s="29">
        <v>6801887</v>
      </c>
      <c r="AE11" s="29">
        <v>6810517</v>
      </c>
      <c r="AF11" s="29">
        <v>6819256</v>
      </c>
      <c r="AG11" s="29">
        <v>6825533</v>
      </c>
    </row>
    <row r="12" spans="1:33" x14ac:dyDescent="0.25">
      <c r="A12" s="29" t="s">
        <v>63</v>
      </c>
      <c r="B12" s="29" t="s">
        <v>8</v>
      </c>
      <c r="C12" s="29" t="s">
        <v>74</v>
      </c>
      <c r="D12" s="29" t="s">
        <v>75</v>
      </c>
      <c r="E12" s="29">
        <v>42157</v>
      </c>
      <c r="F12" s="29">
        <v>42605</v>
      </c>
      <c r="G12" s="29">
        <v>42765</v>
      </c>
      <c r="H12" s="29">
        <v>43084</v>
      </c>
      <c r="I12" s="29">
        <v>43170</v>
      </c>
      <c r="J12" s="29">
        <v>43489</v>
      </c>
      <c r="K12" s="29">
        <v>43789</v>
      </c>
      <c r="L12" s="29">
        <v>44117</v>
      </c>
      <c r="M12" s="29">
        <v>44451</v>
      </c>
      <c r="N12" s="29">
        <v>44912</v>
      </c>
      <c r="O12" s="29">
        <v>45252</v>
      </c>
      <c r="P12" s="29">
        <v>45785</v>
      </c>
      <c r="Q12" s="29">
        <v>46587</v>
      </c>
      <c r="R12" s="29">
        <v>46864</v>
      </c>
      <c r="S12" s="29">
        <v>47209</v>
      </c>
      <c r="T12" s="29">
        <v>47733</v>
      </c>
      <c r="U12" s="29">
        <v>48391</v>
      </c>
      <c r="V12" s="29">
        <v>48559</v>
      </c>
      <c r="W12" s="29">
        <v>48853</v>
      </c>
      <c r="X12" s="29">
        <v>49213</v>
      </c>
      <c r="Y12" s="29">
        <v>49801</v>
      </c>
      <c r="Z12" s="29">
        <v>53398</v>
      </c>
      <c r="AA12" s="29">
        <v>51655</v>
      </c>
      <c r="AB12" s="29">
        <v>51845</v>
      </c>
      <c r="AC12" s="29">
        <v>59102</v>
      </c>
      <c r="AD12" s="29">
        <v>54790</v>
      </c>
      <c r="AE12" s="29">
        <v>55250</v>
      </c>
      <c r="AF12" s="29">
        <v>55946</v>
      </c>
      <c r="AG12" s="29">
        <v>56644</v>
      </c>
    </row>
    <row r="13" spans="1:33" x14ac:dyDescent="0.25">
      <c r="A13" s="29" t="s">
        <v>63</v>
      </c>
      <c r="B13" s="29" t="s">
        <v>8</v>
      </c>
      <c r="C13" s="29" t="s">
        <v>64</v>
      </c>
      <c r="D13" s="29" t="s">
        <v>76</v>
      </c>
      <c r="E13" s="29" t="s">
        <v>64</v>
      </c>
      <c r="F13" s="29" t="s">
        <v>64</v>
      </c>
      <c r="G13" s="29" t="s">
        <v>64</v>
      </c>
      <c r="H13" s="29" t="s">
        <v>64</v>
      </c>
      <c r="I13" s="29" t="s">
        <v>64</v>
      </c>
      <c r="J13" s="29" t="s">
        <v>64</v>
      </c>
      <c r="K13" s="29" t="s">
        <v>64</v>
      </c>
      <c r="L13" s="29" t="s">
        <v>64</v>
      </c>
      <c r="M13" s="29" t="s">
        <v>64</v>
      </c>
      <c r="N13" s="29" t="s">
        <v>64</v>
      </c>
      <c r="O13" s="29" t="s">
        <v>64</v>
      </c>
      <c r="P13" s="29" t="s">
        <v>64</v>
      </c>
      <c r="Q13" s="29" t="s">
        <v>64</v>
      </c>
      <c r="R13" s="29" t="s">
        <v>64</v>
      </c>
      <c r="S13" s="29" t="s">
        <v>64</v>
      </c>
      <c r="T13" s="29" t="s">
        <v>64</v>
      </c>
      <c r="U13" s="29" t="s">
        <v>64</v>
      </c>
      <c r="V13" s="29" t="s">
        <v>64</v>
      </c>
      <c r="W13" s="29" t="s">
        <v>64</v>
      </c>
      <c r="X13" s="29" t="s">
        <v>64</v>
      </c>
      <c r="Y13" s="29" t="s">
        <v>64</v>
      </c>
      <c r="Z13" s="29" t="s">
        <v>64</v>
      </c>
      <c r="AA13" s="29" t="s">
        <v>64</v>
      </c>
      <c r="AB13" s="29" t="s">
        <v>64</v>
      </c>
      <c r="AC13" s="29" t="s">
        <v>64</v>
      </c>
      <c r="AD13" s="29" t="s">
        <v>64</v>
      </c>
      <c r="AE13" s="29" t="s">
        <v>64</v>
      </c>
      <c r="AF13" s="29" t="s">
        <v>64</v>
      </c>
      <c r="AG13" s="29" t="s">
        <v>64</v>
      </c>
    </row>
    <row r="14" spans="1:33" x14ac:dyDescent="0.25">
      <c r="A14" s="29" t="s">
        <v>63</v>
      </c>
      <c r="B14" s="29" t="s">
        <v>8</v>
      </c>
      <c r="C14" s="29" t="s">
        <v>77</v>
      </c>
      <c r="D14" s="29" t="s">
        <v>78</v>
      </c>
      <c r="E14" s="29">
        <v>195556.7</v>
      </c>
      <c r="F14" s="29">
        <v>198272.2</v>
      </c>
      <c r="G14" s="29">
        <v>199791.3</v>
      </c>
      <c r="H14" s="29">
        <v>201517.3</v>
      </c>
      <c r="I14" s="29">
        <v>201898.7</v>
      </c>
      <c r="J14" s="29">
        <v>203815.9</v>
      </c>
      <c r="K14" s="29">
        <v>205776.8</v>
      </c>
      <c r="L14" s="29">
        <v>207897.2</v>
      </c>
      <c r="M14" s="29">
        <v>209564.4</v>
      </c>
      <c r="N14" s="29">
        <v>210880.5</v>
      </c>
      <c r="O14" s="29">
        <v>212646</v>
      </c>
      <c r="P14" s="29">
        <v>216122.9</v>
      </c>
      <c r="Q14" s="29">
        <v>220387.8</v>
      </c>
      <c r="R14" s="29">
        <v>221852.6</v>
      </c>
      <c r="S14" s="29">
        <v>223596.79999999999</v>
      </c>
      <c r="T14" s="29">
        <v>226291.1</v>
      </c>
      <c r="U14" s="29">
        <v>229380.1</v>
      </c>
      <c r="V14" s="29">
        <v>230020</v>
      </c>
      <c r="W14" s="29">
        <v>231861.2</v>
      </c>
      <c r="X14" s="29">
        <v>234440.8</v>
      </c>
      <c r="Y14" s="29">
        <v>237572.5</v>
      </c>
      <c r="Z14" s="29">
        <v>219565.4</v>
      </c>
      <c r="AA14" s="29">
        <v>237911.6</v>
      </c>
      <c r="AB14" s="29">
        <v>246696.3</v>
      </c>
      <c r="AC14" s="29">
        <v>249549.7</v>
      </c>
      <c r="AD14" s="29">
        <v>256816.9</v>
      </c>
      <c r="AE14" s="29">
        <v>261880.4</v>
      </c>
      <c r="AF14" s="29">
        <v>269043.5</v>
      </c>
      <c r="AG14" s="29">
        <v>275780.40000000002</v>
      </c>
    </row>
    <row r="15" spans="1:33" x14ac:dyDescent="0.25">
      <c r="A15" s="29" t="s">
        <v>63</v>
      </c>
      <c r="B15" s="29" t="s">
        <v>8</v>
      </c>
      <c r="C15" s="29" t="s">
        <v>79</v>
      </c>
      <c r="D15" s="29" t="s">
        <v>80</v>
      </c>
      <c r="E15" s="29">
        <v>21971.5</v>
      </c>
      <c r="F15" s="29">
        <v>22331.8</v>
      </c>
      <c r="G15" s="29">
        <v>22402.1</v>
      </c>
      <c r="H15" s="29">
        <v>22539.7</v>
      </c>
      <c r="I15" s="29">
        <v>22469.200000000001</v>
      </c>
      <c r="J15" s="29">
        <v>22670.9</v>
      </c>
      <c r="K15" s="29">
        <v>22878.9</v>
      </c>
      <c r="L15" s="29">
        <v>23141.4</v>
      </c>
      <c r="M15" s="29">
        <v>23417.8</v>
      </c>
      <c r="N15" s="29">
        <v>23575</v>
      </c>
      <c r="O15" s="29">
        <v>23765.599999999999</v>
      </c>
      <c r="P15" s="29">
        <v>24055.1</v>
      </c>
      <c r="Q15" s="29">
        <v>24574.5</v>
      </c>
      <c r="R15" s="29">
        <v>24678.1</v>
      </c>
      <c r="S15" s="29">
        <v>24882</v>
      </c>
      <c r="T15" s="29">
        <v>25100.9</v>
      </c>
      <c r="U15" s="29">
        <v>25565.8</v>
      </c>
      <c r="V15" s="29">
        <v>25823.1</v>
      </c>
      <c r="W15" s="29">
        <v>25982.2</v>
      </c>
      <c r="X15" s="29">
        <v>26508.2</v>
      </c>
      <c r="Y15" s="29">
        <v>27168.400000000001</v>
      </c>
      <c r="Z15" s="29">
        <v>25903.4</v>
      </c>
      <c r="AA15" s="29">
        <v>27526.1</v>
      </c>
      <c r="AB15" s="29">
        <v>28271.7</v>
      </c>
      <c r="AC15" s="29">
        <v>29035.8</v>
      </c>
      <c r="AD15" s="29">
        <v>29558.400000000001</v>
      </c>
      <c r="AE15" s="29">
        <v>30121.599999999999</v>
      </c>
      <c r="AF15" s="29">
        <v>31185</v>
      </c>
      <c r="AG15" s="29">
        <v>32063.4</v>
      </c>
    </row>
    <row r="16" spans="1:33" x14ac:dyDescent="0.25">
      <c r="A16" s="29" t="s">
        <v>63</v>
      </c>
      <c r="B16" s="29" t="s">
        <v>8</v>
      </c>
      <c r="C16" s="29" t="s">
        <v>81</v>
      </c>
      <c r="D16" s="29" t="s">
        <v>82</v>
      </c>
      <c r="E16" s="29">
        <v>11716.5</v>
      </c>
      <c r="F16" s="29">
        <v>11900.6</v>
      </c>
      <c r="G16" s="29">
        <v>11934</v>
      </c>
      <c r="H16" s="29">
        <v>12000.2</v>
      </c>
      <c r="I16" s="29">
        <v>12044.7</v>
      </c>
      <c r="J16" s="29">
        <v>12158</v>
      </c>
      <c r="K16" s="29">
        <v>12269.6</v>
      </c>
      <c r="L16" s="29">
        <v>12415.4</v>
      </c>
      <c r="M16" s="29">
        <v>12643.1</v>
      </c>
      <c r="N16" s="29">
        <v>12737.1</v>
      </c>
      <c r="O16" s="29">
        <v>12837</v>
      </c>
      <c r="P16" s="29">
        <v>12981.6</v>
      </c>
      <c r="Q16" s="29">
        <v>13409.3</v>
      </c>
      <c r="R16" s="29">
        <v>13460.9</v>
      </c>
      <c r="S16" s="29">
        <v>13560.7</v>
      </c>
      <c r="T16" s="29">
        <v>13683.1</v>
      </c>
      <c r="U16" s="29">
        <v>13995</v>
      </c>
      <c r="V16" s="29">
        <v>14139.2</v>
      </c>
      <c r="W16" s="29">
        <v>14228.3</v>
      </c>
      <c r="X16" s="29">
        <v>14486.7</v>
      </c>
      <c r="Y16" s="29">
        <v>14941.1</v>
      </c>
      <c r="Z16" s="29">
        <v>14189</v>
      </c>
      <c r="AA16" s="29">
        <v>15064.9</v>
      </c>
      <c r="AB16" s="29">
        <v>15490.2</v>
      </c>
      <c r="AC16" s="29">
        <v>15846</v>
      </c>
      <c r="AD16" s="29">
        <v>16123.5</v>
      </c>
      <c r="AE16" s="29">
        <v>16410.5</v>
      </c>
      <c r="AF16" s="29">
        <v>16947.099999999999</v>
      </c>
      <c r="AG16" s="29">
        <v>17427.099999999999</v>
      </c>
    </row>
    <row r="17" spans="1:33" x14ac:dyDescent="0.25">
      <c r="A17" s="29" t="s">
        <v>63</v>
      </c>
      <c r="B17" s="29" t="s">
        <v>8</v>
      </c>
      <c r="C17" s="29" t="s">
        <v>83</v>
      </c>
      <c r="D17" s="29" t="s">
        <v>84</v>
      </c>
      <c r="E17" s="29">
        <v>10255</v>
      </c>
      <c r="F17" s="29">
        <v>10431.200000000001</v>
      </c>
      <c r="G17" s="29">
        <v>10468.1</v>
      </c>
      <c r="H17" s="29">
        <v>10539.5</v>
      </c>
      <c r="I17" s="29">
        <v>10424.6</v>
      </c>
      <c r="J17" s="29">
        <v>10512.9</v>
      </c>
      <c r="K17" s="29">
        <v>10609.2</v>
      </c>
      <c r="L17" s="29">
        <v>10726</v>
      </c>
      <c r="M17" s="29">
        <v>10774.7</v>
      </c>
      <c r="N17" s="29">
        <v>10838</v>
      </c>
      <c r="O17" s="29">
        <v>10928.6</v>
      </c>
      <c r="P17" s="29">
        <v>11073.4</v>
      </c>
      <c r="Q17" s="29">
        <v>11165.1</v>
      </c>
      <c r="R17" s="29">
        <v>11217.2</v>
      </c>
      <c r="S17" s="29">
        <v>11321.2</v>
      </c>
      <c r="T17" s="29">
        <v>11417.8</v>
      </c>
      <c r="U17" s="29">
        <v>11570.9</v>
      </c>
      <c r="V17" s="29">
        <v>11683.9</v>
      </c>
      <c r="W17" s="29">
        <v>11753.9</v>
      </c>
      <c r="X17" s="29">
        <v>12021.6</v>
      </c>
      <c r="Y17" s="29">
        <v>12227.4</v>
      </c>
      <c r="Z17" s="29">
        <v>11714.4</v>
      </c>
      <c r="AA17" s="29">
        <v>12461.2</v>
      </c>
      <c r="AB17" s="29">
        <v>12781.5</v>
      </c>
      <c r="AC17" s="29">
        <v>13189.8</v>
      </c>
      <c r="AD17" s="29">
        <v>13435</v>
      </c>
      <c r="AE17" s="29">
        <v>13711</v>
      </c>
      <c r="AF17" s="29">
        <v>14238</v>
      </c>
      <c r="AG17" s="29">
        <v>14636.3</v>
      </c>
    </row>
    <row r="18" spans="1:33" x14ac:dyDescent="0.25">
      <c r="A18" s="29" t="s">
        <v>63</v>
      </c>
      <c r="B18" s="29" t="s">
        <v>8</v>
      </c>
      <c r="C18" s="29" t="s">
        <v>85</v>
      </c>
      <c r="D18" s="29" t="s">
        <v>86</v>
      </c>
      <c r="E18" s="29">
        <v>5708.6</v>
      </c>
      <c r="F18" s="29">
        <v>5714.7</v>
      </c>
      <c r="G18" s="29">
        <v>5800.3</v>
      </c>
      <c r="H18" s="29">
        <v>5818</v>
      </c>
      <c r="I18" s="29">
        <v>5874.5</v>
      </c>
      <c r="J18" s="29">
        <v>5863.5</v>
      </c>
      <c r="K18" s="29">
        <v>5876.6</v>
      </c>
      <c r="L18" s="29">
        <v>5935.1</v>
      </c>
      <c r="M18" s="29">
        <v>6204.8</v>
      </c>
      <c r="N18" s="29">
        <v>6260.3</v>
      </c>
      <c r="O18" s="29">
        <v>6331.1</v>
      </c>
      <c r="P18" s="29">
        <v>6367.6</v>
      </c>
      <c r="Q18" s="29">
        <v>6451.2</v>
      </c>
      <c r="R18" s="29">
        <v>6528.5</v>
      </c>
      <c r="S18" s="29">
        <v>6581.2</v>
      </c>
      <c r="T18" s="29">
        <v>6629.4</v>
      </c>
      <c r="U18" s="29">
        <v>7092.5</v>
      </c>
      <c r="V18" s="29">
        <v>7086.6</v>
      </c>
      <c r="W18" s="29">
        <v>7129.1</v>
      </c>
      <c r="X18" s="29">
        <v>7189.1</v>
      </c>
      <c r="Y18" s="29">
        <v>7884.3</v>
      </c>
      <c r="Z18" s="29">
        <v>7388.4</v>
      </c>
      <c r="AA18" s="29">
        <v>7651.6</v>
      </c>
      <c r="AB18" s="29">
        <v>7872.4</v>
      </c>
      <c r="AC18" s="29">
        <v>7953</v>
      </c>
      <c r="AD18" s="29">
        <v>8056.3</v>
      </c>
      <c r="AE18" s="29">
        <v>8234.1</v>
      </c>
      <c r="AF18" s="29">
        <v>8552.9</v>
      </c>
      <c r="AG18" s="29">
        <v>8652.6</v>
      </c>
    </row>
    <row r="19" spans="1:33" x14ac:dyDescent="0.25">
      <c r="A19" s="29" t="s">
        <v>63</v>
      </c>
      <c r="B19" s="29" t="s">
        <v>8</v>
      </c>
      <c r="C19" s="29" t="s">
        <v>87</v>
      </c>
      <c r="D19" s="29" t="s">
        <v>88</v>
      </c>
      <c r="E19" s="29">
        <v>179293.8</v>
      </c>
      <c r="F19" s="29">
        <v>181655.1</v>
      </c>
      <c r="G19" s="29">
        <v>183189.5</v>
      </c>
      <c r="H19" s="29">
        <v>184795.6</v>
      </c>
      <c r="I19" s="29">
        <v>185303.9</v>
      </c>
      <c r="J19" s="29">
        <v>187008.4</v>
      </c>
      <c r="K19" s="29">
        <v>188774.5</v>
      </c>
      <c r="L19" s="29">
        <v>190690.9</v>
      </c>
      <c r="M19" s="29">
        <v>192351.4</v>
      </c>
      <c r="N19" s="29">
        <v>193565.8</v>
      </c>
      <c r="O19" s="29">
        <v>195211.5</v>
      </c>
      <c r="P19" s="29">
        <v>198435.4</v>
      </c>
      <c r="Q19" s="29">
        <v>202264.4</v>
      </c>
      <c r="R19" s="29">
        <v>203703.1</v>
      </c>
      <c r="S19" s="29">
        <v>205296</v>
      </c>
      <c r="T19" s="29">
        <v>207819.7</v>
      </c>
      <c r="U19" s="29">
        <v>210906.7</v>
      </c>
      <c r="V19" s="29">
        <v>211283.4</v>
      </c>
      <c r="W19" s="29">
        <v>213008.1</v>
      </c>
      <c r="X19" s="29">
        <v>215121.7</v>
      </c>
      <c r="Y19" s="29">
        <v>218288.4</v>
      </c>
      <c r="Z19" s="29">
        <v>201050.4</v>
      </c>
      <c r="AA19" s="29">
        <v>218037.1</v>
      </c>
      <c r="AB19" s="29">
        <v>226297</v>
      </c>
      <c r="AC19" s="29">
        <v>228466.9</v>
      </c>
      <c r="AD19" s="29">
        <v>235314.7</v>
      </c>
      <c r="AE19" s="29">
        <v>239992.9</v>
      </c>
      <c r="AF19" s="29">
        <v>246411.4</v>
      </c>
      <c r="AG19" s="29">
        <v>252369.6</v>
      </c>
    </row>
    <row r="20" spans="1:33" x14ac:dyDescent="0.25">
      <c r="A20" s="29" t="s">
        <v>63</v>
      </c>
      <c r="B20" s="29" t="s">
        <v>8</v>
      </c>
      <c r="C20" s="29" t="s">
        <v>89</v>
      </c>
      <c r="D20" s="29" t="s">
        <v>90</v>
      </c>
      <c r="E20" s="29">
        <v>45421.5</v>
      </c>
      <c r="F20" s="29">
        <v>45930.7</v>
      </c>
      <c r="G20" s="29">
        <v>46032.1</v>
      </c>
      <c r="H20" s="29">
        <v>46219</v>
      </c>
      <c r="I20" s="29">
        <v>46408.6</v>
      </c>
      <c r="J20" s="29">
        <v>46432.1</v>
      </c>
      <c r="K20" s="29">
        <v>46675.199999999997</v>
      </c>
      <c r="L20" s="29">
        <v>47096.800000000003</v>
      </c>
      <c r="M20" s="29">
        <v>48105.2</v>
      </c>
      <c r="N20" s="29">
        <v>49022</v>
      </c>
      <c r="O20" s="29">
        <v>49503.4</v>
      </c>
      <c r="P20" s="29">
        <v>50080.7</v>
      </c>
      <c r="Q20" s="29">
        <v>50696</v>
      </c>
      <c r="R20" s="29">
        <v>51601.3</v>
      </c>
      <c r="S20" s="29">
        <v>52389</v>
      </c>
      <c r="T20" s="29">
        <v>53342.6</v>
      </c>
      <c r="U20" s="29">
        <v>53222.2</v>
      </c>
      <c r="V20" s="29">
        <v>53640.7</v>
      </c>
      <c r="W20" s="29">
        <v>53605.4</v>
      </c>
      <c r="X20" s="29">
        <v>53767.4</v>
      </c>
      <c r="Y20" s="29">
        <v>53835.5</v>
      </c>
      <c r="Z20" s="29">
        <v>52886</v>
      </c>
      <c r="AA20" s="29">
        <v>52157.8</v>
      </c>
      <c r="AB20" s="29">
        <v>52815.8</v>
      </c>
      <c r="AC20" s="29">
        <v>52793.7</v>
      </c>
      <c r="AD20" s="29">
        <v>53211.4</v>
      </c>
      <c r="AE20" s="29">
        <v>53544.2</v>
      </c>
      <c r="AF20" s="29">
        <v>54314.5</v>
      </c>
      <c r="AG20" s="29">
        <v>54651.4</v>
      </c>
    </row>
    <row r="21" spans="1:33" x14ac:dyDescent="0.25">
      <c r="A21" s="29" t="s">
        <v>63</v>
      </c>
      <c r="B21" s="29" t="s">
        <v>8</v>
      </c>
      <c r="C21" s="29" t="s">
        <v>91</v>
      </c>
      <c r="D21" s="29" t="s">
        <v>92</v>
      </c>
      <c r="E21" s="29">
        <v>54465.4</v>
      </c>
      <c r="F21" s="29">
        <v>54713</v>
      </c>
      <c r="G21" s="29">
        <v>54443.8</v>
      </c>
      <c r="H21" s="29">
        <v>55126</v>
      </c>
      <c r="I21" s="29">
        <v>55265.2</v>
      </c>
      <c r="J21" s="29">
        <v>55945.9</v>
      </c>
      <c r="K21" s="29">
        <v>56305.1</v>
      </c>
      <c r="L21" s="29">
        <v>56510.6</v>
      </c>
      <c r="M21" s="29">
        <v>56310</v>
      </c>
      <c r="N21" s="29">
        <v>57516.3</v>
      </c>
      <c r="O21" s="29">
        <v>58099.9</v>
      </c>
      <c r="P21" s="29">
        <v>58373.8</v>
      </c>
      <c r="Q21" s="29">
        <v>59686</v>
      </c>
      <c r="R21" s="29">
        <v>59634.2</v>
      </c>
      <c r="S21" s="29">
        <v>60087.3</v>
      </c>
      <c r="T21" s="29">
        <v>60609.7</v>
      </c>
      <c r="U21" s="29">
        <v>62438.3</v>
      </c>
      <c r="V21" s="29">
        <v>63184.6</v>
      </c>
      <c r="W21" s="29">
        <v>63962.1</v>
      </c>
      <c r="X21" s="29">
        <v>64587.1</v>
      </c>
      <c r="Y21" s="29">
        <v>65647.899999999994</v>
      </c>
      <c r="Z21" s="29">
        <v>108365.7</v>
      </c>
      <c r="AA21" s="29">
        <v>80489.7</v>
      </c>
      <c r="AB21" s="29">
        <v>73166.8</v>
      </c>
      <c r="AC21" s="29">
        <v>120466.4</v>
      </c>
      <c r="AD21" s="29">
        <v>84151.4</v>
      </c>
      <c r="AE21" s="29">
        <v>82742.899999999994</v>
      </c>
      <c r="AF21" s="29">
        <v>80785.7</v>
      </c>
      <c r="AG21" s="29">
        <v>79606.3</v>
      </c>
    </row>
    <row r="22" spans="1:33" x14ac:dyDescent="0.25">
      <c r="A22" s="29" t="s">
        <v>63</v>
      </c>
      <c r="B22" s="29" t="s">
        <v>8</v>
      </c>
      <c r="C22" s="29" t="s">
        <v>64</v>
      </c>
      <c r="D22" s="29" t="s">
        <v>93</v>
      </c>
      <c r="E22" s="29" t="s">
        <v>64</v>
      </c>
      <c r="F22" s="29" t="s">
        <v>64</v>
      </c>
      <c r="G22" s="29" t="s">
        <v>64</v>
      </c>
      <c r="H22" s="29" t="s">
        <v>64</v>
      </c>
      <c r="I22" s="29" t="s">
        <v>64</v>
      </c>
      <c r="J22" s="29" t="s">
        <v>64</v>
      </c>
      <c r="K22" s="29" t="s">
        <v>64</v>
      </c>
      <c r="L22" s="29" t="s">
        <v>64</v>
      </c>
      <c r="M22" s="29" t="s">
        <v>64</v>
      </c>
      <c r="N22" s="29" t="s">
        <v>64</v>
      </c>
      <c r="O22" s="29" t="s">
        <v>64</v>
      </c>
      <c r="P22" s="29" t="s">
        <v>64</v>
      </c>
      <c r="Q22" s="29" t="s">
        <v>64</v>
      </c>
      <c r="R22" s="29" t="s">
        <v>64</v>
      </c>
      <c r="S22" s="29" t="s">
        <v>64</v>
      </c>
      <c r="T22" s="29" t="s">
        <v>64</v>
      </c>
      <c r="U22" s="29" t="s">
        <v>64</v>
      </c>
      <c r="V22" s="29" t="s">
        <v>64</v>
      </c>
      <c r="W22" s="29" t="s">
        <v>64</v>
      </c>
      <c r="X22" s="29" t="s">
        <v>64</v>
      </c>
      <c r="Y22" s="29" t="s">
        <v>64</v>
      </c>
      <c r="Z22" s="29" t="s">
        <v>64</v>
      </c>
      <c r="AA22" s="29" t="s">
        <v>64</v>
      </c>
      <c r="AB22" s="29" t="s">
        <v>64</v>
      </c>
      <c r="AC22" s="29" t="s">
        <v>64</v>
      </c>
      <c r="AD22" s="29" t="s">
        <v>64</v>
      </c>
      <c r="AE22" s="29" t="s">
        <v>64</v>
      </c>
      <c r="AF22" s="29" t="s">
        <v>64</v>
      </c>
      <c r="AG22" s="29" t="s">
        <v>64</v>
      </c>
    </row>
    <row r="23" spans="1:33" x14ac:dyDescent="0.25">
      <c r="A23" s="29" t="s">
        <v>63</v>
      </c>
      <c r="B23" s="29" t="s">
        <v>8</v>
      </c>
      <c r="C23" s="29" t="s">
        <v>94</v>
      </c>
      <c r="D23" s="29" t="s">
        <v>95</v>
      </c>
      <c r="E23" s="29">
        <v>136286.70000000001</v>
      </c>
      <c r="F23" s="29">
        <v>138700</v>
      </c>
      <c r="G23" s="29">
        <v>139444.1</v>
      </c>
      <c r="H23" s="29">
        <v>140627.5</v>
      </c>
      <c r="I23" s="29">
        <v>140441.60000000001</v>
      </c>
      <c r="J23" s="29">
        <v>141967.29999999999</v>
      </c>
      <c r="K23" s="29">
        <v>143641.20000000001</v>
      </c>
      <c r="L23" s="29">
        <v>145776.79999999999</v>
      </c>
      <c r="M23" s="29">
        <v>147186</v>
      </c>
      <c r="N23" s="29">
        <v>148674.6</v>
      </c>
      <c r="O23" s="29">
        <v>150241.79999999999</v>
      </c>
      <c r="P23" s="29">
        <v>152352.5</v>
      </c>
      <c r="Q23" s="29">
        <v>154845.5</v>
      </c>
      <c r="R23" s="29">
        <v>155432.1</v>
      </c>
      <c r="S23" s="29">
        <v>156666.70000000001</v>
      </c>
      <c r="T23" s="29">
        <v>157726.20000000001</v>
      </c>
      <c r="U23" s="29">
        <v>160028.79999999999</v>
      </c>
      <c r="V23" s="29">
        <v>160978.9</v>
      </c>
      <c r="W23" s="29">
        <v>161136.4</v>
      </c>
      <c r="X23" s="29">
        <v>163365.9</v>
      </c>
      <c r="Y23" s="29">
        <v>164915</v>
      </c>
      <c r="Z23" s="29">
        <v>152810.79999999999</v>
      </c>
      <c r="AA23" s="29">
        <v>163492.5</v>
      </c>
      <c r="AB23" s="29">
        <v>169227.9</v>
      </c>
      <c r="AC23" s="29">
        <v>171346.4</v>
      </c>
      <c r="AD23" s="29">
        <v>175623.2</v>
      </c>
      <c r="AE23" s="29">
        <v>180025.2</v>
      </c>
      <c r="AF23" s="29">
        <v>187164.9</v>
      </c>
      <c r="AG23" s="29">
        <v>192025.8</v>
      </c>
    </row>
    <row r="24" spans="1:33" x14ac:dyDescent="0.25">
      <c r="A24" s="29" t="s">
        <v>63</v>
      </c>
      <c r="B24" s="29" t="s">
        <v>8</v>
      </c>
      <c r="C24" s="29" t="s">
        <v>96</v>
      </c>
      <c r="D24" s="29" t="s">
        <v>97</v>
      </c>
      <c r="E24" s="29">
        <v>32317.7</v>
      </c>
      <c r="F24" s="29">
        <v>32932.9</v>
      </c>
      <c r="G24" s="29">
        <v>33162</v>
      </c>
      <c r="H24" s="29">
        <v>33512.300000000003</v>
      </c>
      <c r="I24" s="29">
        <v>33734.9</v>
      </c>
      <c r="J24" s="29">
        <v>33971</v>
      </c>
      <c r="K24" s="29">
        <v>34143.9</v>
      </c>
      <c r="L24" s="29">
        <v>34340</v>
      </c>
      <c r="M24" s="29">
        <v>34384.800000000003</v>
      </c>
      <c r="N24" s="29">
        <v>34658</v>
      </c>
      <c r="O24" s="29">
        <v>35070</v>
      </c>
      <c r="P24" s="29">
        <v>35798.199999999997</v>
      </c>
      <c r="Q24" s="29">
        <v>36697.599999999999</v>
      </c>
      <c r="R24" s="29">
        <v>37264.6</v>
      </c>
      <c r="S24" s="29">
        <v>37587.699999999997</v>
      </c>
      <c r="T24" s="29">
        <v>37826.6</v>
      </c>
      <c r="U24" s="29">
        <v>37850</v>
      </c>
      <c r="V24" s="29">
        <v>37963.9</v>
      </c>
      <c r="W24" s="29">
        <v>37970.5</v>
      </c>
      <c r="X24" s="29">
        <v>38358.1</v>
      </c>
      <c r="Y24" s="29">
        <v>38655.699999999997</v>
      </c>
      <c r="Z24" s="29">
        <v>36599.300000000003</v>
      </c>
      <c r="AA24" s="29">
        <v>38968.199999999997</v>
      </c>
      <c r="AB24" s="29">
        <v>39952.5</v>
      </c>
      <c r="AC24" s="29">
        <v>40868.6</v>
      </c>
      <c r="AD24" s="29">
        <v>41136.199999999997</v>
      </c>
      <c r="AE24" s="29">
        <v>41412.800000000003</v>
      </c>
      <c r="AF24" s="29">
        <v>42485.1</v>
      </c>
      <c r="AG24" s="29">
        <v>43297.5</v>
      </c>
    </row>
    <row r="25" spans="1:33" x14ac:dyDescent="0.25">
      <c r="A25" s="29" t="s">
        <v>63</v>
      </c>
      <c r="B25" s="29" t="s">
        <v>8</v>
      </c>
      <c r="C25" s="29" t="s">
        <v>98</v>
      </c>
      <c r="D25" s="29" t="s">
        <v>99</v>
      </c>
      <c r="E25" s="29">
        <v>22062.7</v>
      </c>
      <c r="F25" s="29">
        <v>22501.7</v>
      </c>
      <c r="G25" s="29">
        <v>22693.9</v>
      </c>
      <c r="H25" s="29">
        <v>22972.9</v>
      </c>
      <c r="I25" s="29">
        <v>23310.3</v>
      </c>
      <c r="J25" s="29">
        <v>23458</v>
      </c>
      <c r="K25" s="29">
        <v>23534.6</v>
      </c>
      <c r="L25" s="29">
        <v>23614</v>
      </c>
      <c r="M25" s="29">
        <v>23610.1</v>
      </c>
      <c r="N25" s="29">
        <v>23820</v>
      </c>
      <c r="O25" s="29">
        <v>24141.4</v>
      </c>
      <c r="P25" s="29">
        <v>24724.7</v>
      </c>
      <c r="Q25" s="29">
        <v>25532.400000000001</v>
      </c>
      <c r="R25" s="29">
        <v>26047.4</v>
      </c>
      <c r="S25" s="29">
        <v>26266.5</v>
      </c>
      <c r="T25" s="29">
        <v>26408.799999999999</v>
      </c>
      <c r="U25" s="29">
        <v>26279.200000000001</v>
      </c>
      <c r="V25" s="29">
        <v>26280</v>
      </c>
      <c r="W25" s="29">
        <v>26216.7</v>
      </c>
      <c r="X25" s="29">
        <v>26336.6</v>
      </c>
      <c r="Y25" s="29">
        <v>26428.3</v>
      </c>
      <c r="Z25" s="29">
        <v>24884.9</v>
      </c>
      <c r="AA25" s="29">
        <v>26507.1</v>
      </c>
      <c r="AB25" s="29">
        <v>27171</v>
      </c>
      <c r="AC25" s="29">
        <v>27678.799999999999</v>
      </c>
      <c r="AD25" s="29">
        <v>27701.3</v>
      </c>
      <c r="AE25" s="29">
        <v>27701.7</v>
      </c>
      <c r="AF25" s="29">
        <v>28247.200000000001</v>
      </c>
      <c r="AG25" s="29">
        <v>28661.200000000001</v>
      </c>
    </row>
    <row r="26" spans="1:33" x14ac:dyDescent="0.25">
      <c r="A26" s="29" t="s">
        <v>63</v>
      </c>
      <c r="B26" s="29" t="s">
        <v>8</v>
      </c>
      <c r="C26" s="29" t="s">
        <v>100</v>
      </c>
      <c r="D26" s="29" t="s">
        <v>84</v>
      </c>
      <c r="E26" s="29">
        <v>10255</v>
      </c>
      <c r="F26" s="29">
        <v>10431.200000000001</v>
      </c>
      <c r="G26" s="29">
        <v>10468.1</v>
      </c>
      <c r="H26" s="29">
        <v>10539.5</v>
      </c>
      <c r="I26" s="29">
        <v>10424.6</v>
      </c>
      <c r="J26" s="29">
        <v>10512.9</v>
      </c>
      <c r="K26" s="29">
        <v>10609.2</v>
      </c>
      <c r="L26" s="29">
        <v>10726</v>
      </c>
      <c r="M26" s="29">
        <v>10774.7</v>
      </c>
      <c r="N26" s="29">
        <v>10838</v>
      </c>
      <c r="O26" s="29">
        <v>10928.6</v>
      </c>
      <c r="P26" s="29">
        <v>11073.4</v>
      </c>
      <c r="Q26" s="29">
        <v>11165.1</v>
      </c>
      <c r="R26" s="29">
        <v>11217.2</v>
      </c>
      <c r="S26" s="29">
        <v>11321.2</v>
      </c>
      <c r="T26" s="29">
        <v>11417.8</v>
      </c>
      <c r="U26" s="29">
        <v>11570.9</v>
      </c>
      <c r="V26" s="29">
        <v>11683.9</v>
      </c>
      <c r="W26" s="29">
        <v>11753.9</v>
      </c>
      <c r="X26" s="29">
        <v>12021.6</v>
      </c>
      <c r="Y26" s="29">
        <v>12227.4</v>
      </c>
      <c r="Z26" s="29">
        <v>11714.4</v>
      </c>
      <c r="AA26" s="29">
        <v>12461.2</v>
      </c>
      <c r="AB26" s="29">
        <v>12781.5</v>
      </c>
      <c r="AC26" s="29">
        <v>13189.8</v>
      </c>
      <c r="AD26" s="29">
        <v>13435</v>
      </c>
      <c r="AE26" s="29">
        <v>13711</v>
      </c>
      <c r="AF26" s="29">
        <v>14238</v>
      </c>
      <c r="AG26" s="29">
        <v>14636.3</v>
      </c>
    </row>
    <row r="27" spans="1:33" x14ac:dyDescent="0.25">
      <c r="A27" s="29" t="s">
        <v>63</v>
      </c>
      <c r="B27" s="29" t="s">
        <v>8</v>
      </c>
      <c r="C27" s="29" t="s">
        <v>101</v>
      </c>
      <c r="D27" s="29" t="s">
        <v>102</v>
      </c>
      <c r="E27" s="29">
        <v>26952.3</v>
      </c>
      <c r="F27" s="29">
        <v>26639.3</v>
      </c>
      <c r="G27" s="29">
        <v>27185.200000000001</v>
      </c>
      <c r="H27" s="29">
        <v>27377.5</v>
      </c>
      <c r="I27" s="29">
        <v>27722.2</v>
      </c>
      <c r="J27" s="29">
        <v>27877.599999999999</v>
      </c>
      <c r="K27" s="29">
        <v>27991.7</v>
      </c>
      <c r="L27" s="29">
        <v>27780.400000000001</v>
      </c>
      <c r="M27" s="29">
        <v>27993.599999999999</v>
      </c>
      <c r="N27" s="29">
        <v>27548</v>
      </c>
      <c r="O27" s="29">
        <v>27334.2</v>
      </c>
      <c r="P27" s="29">
        <v>27972.2</v>
      </c>
      <c r="Q27" s="29">
        <v>28844.6</v>
      </c>
      <c r="R27" s="29">
        <v>29155.9</v>
      </c>
      <c r="S27" s="29">
        <v>29342.400000000001</v>
      </c>
      <c r="T27" s="29">
        <v>30738.2</v>
      </c>
      <c r="U27" s="29">
        <v>31501.200000000001</v>
      </c>
      <c r="V27" s="29">
        <v>31077.1</v>
      </c>
      <c r="W27" s="29">
        <v>32754.2</v>
      </c>
      <c r="X27" s="29">
        <v>32716.799999999999</v>
      </c>
      <c r="Y27" s="29">
        <v>34001.800000000003</v>
      </c>
      <c r="Z27" s="29">
        <v>30155.4</v>
      </c>
      <c r="AA27" s="29">
        <v>35450.800000000003</v>
      </c>
      <c r="AB27" s="29">
        <v>37515.9</v>
      </c>
      <c r="AC27" s="29">
        <v>37334.699999999997</v>
      </c>
      <c r="AD27" s="29">
        <v>40057.4</v>
      </c>
      <c r="AE27" s="29">
        <v>40442.400000000001</v>
      </c>
      <c r="AF27" s="29">
        <v>39393.5</v>
      </c>
      <c r="AG27" s="29">
        <v>40457.1</v>
      </c>
    </row>
    <row r="28" spans="1:33" x14ac:dyDescent="0.25">
      <c r="A28" s="29" t="s">
        <v>63</v>
      </c>
      <c r="B28" s="29" t="s">
        <v>8</v>
      </c>
      <c r="C28" s="29" t="s">
        <v>103</v>
      </c>
      <c r="D28" s="29" t="s">
        <v>104</v>
      </c>
      <c r="E28" s="29">
        <v>872</v>
      </c>
      <c r="F28" s="29">
        <v>869.9</v>
      </c>
      <c r="G28" s="29">
        <v>956.2</v>
      </c>
      <c r="H28" s="29">
        <v>1044</v>
      </c>
      <c r="I28" s="29">
        <v>1245</v>
      </c>
      <c r="J28" s="29">
        <v>1384.6</v>
      </c>
      <c r="K28" s="29">
        <v>1236.5999999999999</v>
      </c>
      <c r="L28" s="29">
        <v>974.3</v>
      </c>
      <c r="M28" s="29">
        <v>1481.1</v>
      </c>
      <c r="N28" s="29">
        <v>1130.7</v>
      </c>
      <c r="O28" s="29">
        <v>913.7</v>
      </c>
      <c r="P28" s="29">
        <v>989</v>
      </c>
      <c r="Q28" s="29">
        <v>677.9</v>
      </c>
      <c r="R28" s="29">
        <v>902.8</v>
      </c>
      <c r="S28" s="29">
        <v>802</v>
      </c>
      <c r="T28" s="29">
        <v>2070.8000000000002</v>
      </c>
      <c r="U28" s="29">
        <v>698.8</v>
      </c>
      <c r="V28" s="29">
        <v>54.9</v>
      </c>
      <c r="W28" s="29">
        <v>1419.4</v>
      </c>
      <c r="X28" s="29">
        <v>1358.7</v>
      </c>
      <c r="Y28" s="29">
        <v>2437.4</v>
      </c>
      <c r="Z28" s="29">
        <v>1837.4</v>
      </c>
      <c r="AA28" s="29">
        <v>2429.6</v>
      </c>
      <c r="AB28" s="29">
        <v>4193.3999999999996</v>
      </c>
      <c r="AC28" s="29">
        <v>4057.7</v>
      </c>
      <c r="AD28" s="29">
        <v>6586.7</v>
      </c>
      <c r="AE28" s="29">
        <v>6436.6</v>
      </c>
      <c r="AF28" s="29">
        <v>4874.8999999999996</v>
      </c>
      <c r="AG28" s="29">
        <v>6056.3</v>
      </c>
    </row>
    <row r="29" spans="1:33" x14ac:dyDescent="0.25">
      <c r="A29" s="29" t="s">
        <v>63</v>
      </c>
      <c r="B29" s="29" t="s">
        <v>8</v>
      </c>
      <c r="C29" s="29" t="s">
        <v>105</v>
      </c>
      <c r="D29" s="29" t="s">
        <v>106</v>
      </c>
      <c r="E29" s="29">
        <v>26080.3</v>
      </c>
      <c r="F29" s="29">
        <v>25769.5</v>
      </c>
      <c r="G29" s="29">
        <v>26228.9</v>
      </c>
      <c r="H29" s="29">
        <v>26333.4</v>
      </c>
      <c r="I29" s="29">
        <v>26477.200000000001</v>
      </c>
      <c r="J29" s="29">
        <v>26493</v>
      </c>
      <c r="K29" s="29">
        <v>26755</v>
      </c>
      <c r="L29" s="29">
        <v>26806.2</v>
      </c>
      <c r="M29" s="29">
        <v>26512.6</v>
      </c>
      <c r="N29" s="29">
        <v>26417.200000000001</v>
      </c>
      <c r="O29" s="29">
        <v>26420.400000000001</v>
      </c>
      <c r="P29" s="29">
        <v>26983.3</v>
      </c>
      <c r="Q29" s="29">
        <v>28166.7</v>
      </c>
      <c r="R29" s="29">
        <v>28253.200000000001</v>
      </c>
      <c r="S29" s="29">
        <v>28540.5</v>
      </c>
      <c r="T29" s="29">
        <v>28667.5</v>
      </c>
      <c r="U29" s="29">
        <v>30802.400000000001</v>
      </c>
      <c r="V29" s="29">
        <v>31022.3</v>
      </c>
      <c r="W29" s="29">
        <v>31334.799999999999</v>
      </c>
      <c r="X29" s="29">
        <v>31358.1</v>
      </c>
      <c r="Y29" s="29">
        <v>31564.400000000001</v>
      </c>
      <c r="Z29" s="29">
        <v>28318</v>
      </c>
      <c r="AA29" s="29">
        <v>33021.199999999997</v>
      </c>
      <c r="AB29" s="29">
        <v>33322.400000000001</v>
      </c>
      <c r="AC29" s="29">
        <v>33277</v>
      </c>
      <c r="AD29" s="29">
        <v>33470.6</v>
      </c>
      <c r="AE29" s="29">
        <v>34005.800000000003</v>
      </c>
      <c r="AF29" s="29">
        <v>34518.6</v>
      </c>
      <c r="AG29" s="29">
        <v>34400.800000000003</v>
      </c>
    </row>
    <row r="30" spans="1:33" ht="14" x14ac:dyDescent="0.4">
      <c r="A30" s="32" t="s">
        <v>107</v>
      </c>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29"/>
      <c r="AD30" s="29"/>
      <c r="AE30" s="29"/>
      <c r="AF30" s="29"/>
      <c r="AG30" s="29"/>
    </row>
    <row r="31" spans="1:33" ht="13" x14ac:dyDescent="0.3">
      <c r="A31" s="31" t="s">
        <v>108</v>
      </c>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29"/>
      <c r="AD31" s="29"/>
      <c r="AE31" s="29"/>
      <c r="AF31" s="29"/>
      <c r="AG31" s="29"/>
    </row>
    <row r="32" spans="1:33" ht="13" x14ac:dyDescent="0.3">
      <c r="A32" s="31" t="s">
        <v>109</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29"/>
      <c r="AD32" s="29"/>
      <c r="AE32" s="29"/>
      <c r="AF32" s="29"/>
      <c r="AG32" s="29"/>
    </row>
    <row r="33" spans="1:28" ht="13" x14ac:dyDescent="0.3">
      <c r="A33" s="31" t="s">
        <v>110</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row>
    <row r="34" spans="1:28" ht="13" x14ac:dyDescent="0.3">
      <c r="A34" s="31" t="s">
        <v>111</v>
      </c>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row>
    <row r="35" spans="1:28" ht="13" x14ac:dyDescent="0.3">
      <c r="A35" s="31" t="s">
        <v>112</v>
      </c>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row>
    <row r="36" spans="1:28" ht="13" x14ac:dyDescent="0.3">
      <c r="A36" s="31" t="s">
        <v>113</v>
      </c>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row>
    <row r="37" spans="1:28" ht="13" x14ac:dyDescent="0.3">
      <c r="A37" s="31" t="s">
        <v>114</v>
      </c>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row>
    <row r="38" spans="1:28" ht="13" x14ac:dyDescent="0.3">
      <c r="A38" s="31" t="s">
        <v>115</v>
      </c>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row>
    <row r="39" spans="1:28" ht="13" x14ac:dyDescent="0.3">
      <c r="A39" s="31" t="s">
        <v>116</v>
      </c>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row>
    <row r="40" spans="1:28" ht="13" x14ac:dyDescent="0.3">
      <c r="A40" s="31" t="s">
        <v>117</v>
      </c>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row>
    <row r="41" spans="1:28" ht="13" x14ac:dyDescent="0.3">
      <c r="A41" s="31" t="s">
        <v>118</v>
      </c>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row>
    <row r="44" spans="1:28" x14ac:dyDescent="0.2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row>
  </sheetData>
  <mergeCells count="14">
    <mergeCell ref="A3:Y3"/>
    <mergeCell ref="A4:Y4"/>
    <mergeCell ref="A39:AB39"/>
    <mergeCell ref="A40:AB40"/>
    <mergeCell ref="A41:AB41"/>
    <mergeCell ref="A38:AB38"/>
    <mergeCell ref="A36:AB36"/>
    <mergeCell ref="A37:AB37"/>
    <mergeCell ref="A35:AB35"/>
    <mergeCell ref="A30:AB30"/>
    <mergeCell ref="A31:AB31"/>
    <mergeCell ref="A32:AB32"/>
    <mergeCell ref="A33:AB33"/>
    <mergeCell ref="A34:AB34"/>
  </mergeCells>
  <pageMargins left="0.75" right="0.75" top="1" bottom="1" header="0.5" footer="0.5"/>
  <pageSetup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0564F9A4414A4A94B62627C536D70F" ma:contentTypeVersion="2" ma:contentTypeDescription="Create a new document." ma:contentTypeScope="" ma:versionID="4ac203df0dd849eddfe2bb2893340a1d">
  <xsd:schema xmlns:xsd="http://www.w3.org/2001/XMLSchema" xmlns:xs="http://www.w3.org/2001/XMLSchema" xmlns:p="http://schemas.microsoft.com/office/2006/metadata/properties" xmlns:ns2="4498fcad-af25-402b-ba78-edbcef40e3af" targetNamespace="http://schemas.microsoft.com/office/2006/metadata/properties" ma:root="true" ma:fieldsID="45f7c8b9b99d8f4cd6344bace67f8315" ns2:_="">
    <xsd:import namespace="4498fcad-af25-402b-ba78-edbcef40e3a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98fcad-af25-402b-ba78-edbcef40e3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DA2D3F-FA16-42E6-9B47-C3B22A3112B4}">
  <ds:schemaRefs>
    <ds:schemaRef ds:uri="http://schemas.microsoft.com/sharepoint/v3/contenttype/forms"/>
  </ds:schemaRefs>
</ds:datastoreItem>
</file>

<file path=customXml/itemProps2.xml><?xml version="1.0" encoding="utf-8"?>
<ds:datastoreItem xmlns:ds="http://schemas.openxmlformats.org/officeDocument/2006/customXml" ds:itemID="{A6010773-CE4B-458D-AC2F-2A1BD28677B4}">
  <ds:schemaRefs>
    <ds:schemaRef ds:uri="http://purl.org/dc/elements/1.1/"/>
    <ds:schemaRef ds:uri="http://schemas.microsoft.com/office/2006/metadata/properties"/>
    <ds:schemaRef ds:uri="http://purl.org/dc/dcmitype/"/>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4498fcad-af25-402b-ba78-edbcef40e3af"/>
  </ds:schemaRefs>
</ds:datastoreItem>
</file>

<file path=customXml/itemProps3.xml><?xml version="1.0" encoding="utf-8"?>
<ds:datastoreItem xmlns:ds="http://schemas.openxmlformats.org/officeDocument/2006/customXml" ds:itemID="{AC660845-62F7-4887-A4E4-9F4274D5A2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98fcad-af25-402b-ba78-edbcef40e3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Calculation</vt:lpstr>
      <vt:lpstr>BEA_Personal Income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Thapliyal, Payodhi</dc:creator>
  <cp:keywords/>
  <dc:description/>
  <cp:lastModifiedBy>Banks, Jenny</cp:lastModifiedBy>
  <cp:revision/>
  <dcterms:created xsi:type="dcterms:W3CDTF">2018-06-27T14:22:11Z</dcterms:created>
  <dcterms:modified xsi:type="dcterms:W3CDTF">2022-07-01T14:58:35Z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0x0101006A0564F9A4414A4A94B62627C536D70F</vt:lpwstr>
  </property>
</Properties>
</file>