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firstSheet="8" activeTab="13"/>
  </bookViews>
  <sheets>
    <sheet name="Instructions" sheetId="1" r:id="rId1"/>
    <sheet name="Development Budget" sheetId="2" r:id="rId2"/>
    <sheet name="Credit Calculation  - Basis" sheetId="3" r:id="rId3"/>
    <sheet name="Credit Calculation - Gap" sheetId="4" r:id="rId4"/>
    <sheet name="Tax Credit Fees" sheetId="5" r:id="rId5"/>
    <sheet name="Cost Per Square Foot" sheetId="6" r:id="rId6"/>
    <sheet name="Maximum costs per unit " sheetId="7" r:id="rId7"/>
    <sheet name="Unit Distribution and Rents" sheetId="8" r:id="rId8"/>
    <sheet name="Income Averaging - UDR" sheetId="9" r:id="rId9"/>
    <sheet name="Income" sheetId="10" r:id="rId10"/>
    <sheet name="Development Expenses" sheetId="11" r:id="rId11"/>
    <sheet name="Pro Forma" sheetId="12" r:id="rId12"/>
    <sheet name="Project Summary " sheetId="13" r:id="rId13"/>
    <sheet name="Percentile Scoring Input" sheetId="14" r:id="rId14"/>
  </sheets>
  <definedNames>
    <definedName name="_xlfn.SINGLE" hidden="1">#NAME?</definedName>
    <definedName name="Check109" localSheetId="8">'Income Averaging - UDR'!#REF!</definedName>
    <definedName name="Check109" localSheetId="7">'Unit Distribution and Rents'!#REF!</definedName>
    <definedName name="Check110" localSheetId="8">'Income Averaging - UDR'!#REF!</definedName>
    <definedName name="Check110" localSheetId="7">'Unit Distribution and Rents'!#REF!</definedName>
    <definedName name="OLE_LINK1" localSheetId="10">'Development Expenses'!$A$1</definedName>
    <definedName name="_xlnm.Print_Area" localSheetId="2">'Credit Calculation  - Basis'!$A$1:$E$19</definedName>
    <definedName name="_xlnm.Print_Area" localSheetId="3">'Credit Calculation - Gap'!$A$1:$C$16</definedName>
    <definedName name="_xlnm.Print_Area" localSheetId="1">'Development Budget'!$A$1:$F$108</definedName>
    <definedName name="_xlnm.Print_Area" localSheetId="10">'Development Expenses'!$A$1:$C$65</definedName>
    <definedName name="_xlnm.Print_Area" localSheetId="8">'Income Averaging - UDR'!$A$1:$S$39</definedName>
    <definedName name="_xlnm.Print_Area" localSheetId="0">'Instructions'!$A$1:$A$53</definedName>
    <definedName name="_xlnm.Print_Area" localSheetId="6">'Maximum costs per unit '!$A$1:$M$42</definedName>
    <definedName name="_xlnm.Print_Area" localSheetId="7">'Unit Distribution and Rents'!$A$1:$R$39</definedName>
    <definedName name="_xlnm.Print_Titles" localSheetId="5">'Cost Per Square Foot'!$8:$8</definedName>
    <definedName name="_xlnm.Print_Titles" localSheetId="11">'Pro Forma'!$A:$A</definedName>
    <definedName name="Text1048" localSheetId="9">'Income'!#REF!</definedName>
    <definedName name="Text1058" localSheetId="9">'Income'!$F$11</definedName>
    <definedName name="Text1065" localSheetId="9">'Income'!$E$36</definedName>
    <definedName name="Text1068" localSheetId="9">'Income'!#REF!</definedName>
    <definedName name="Text1071" localSheetId="9">'Income'!#REF!</definedName>
    <definedName name="Text1074" localSheetId="9">'Income'!#REF!</definedName>
    <definedName name="Text1081" localSheetId="9">'Income'!$D$42</definedName>
    <definedName name="Z_697F7F64_A4D7_4B14_A38E_9759FAF95CFA_.wvu.PrintArea" localSheetId="2" hidden="1">'Credit Calculation  - Basis'!$A$1:$E$19</definedName>
    <definedName name="Z_697F7F64_A4D7_4B14_A38E_9759FAF95CFA_.wvu.PrintArea" localSheetId="3" hidden="1">'Credit Calculation - Gap'!$A$1:$C$16</definedName>
    <definedName name="Z_697F7F64_A4D7_4B14_A38E_9759FAF95CFA_.wvu.PrintArea" localSheetId="1" hidden="1">'Development Budget'!$A$1:$F$108</definedName>
    <definedName name="Z_697F7F64_A4D7_4B14_A38E_9759FAF95CFA_.wvu.PrintArea" localSheetId="10" hidden="1">'Development Expenses'!$A$1:$C$65</definedName>
    <definedName name="Z_697F7F64_A4D7_4B14_A38E_9759FAF95CFA_.wvu.PrintArea" localSheetId="8" hidden="1">'Income Averaging - UDR'!$A$1:$S$39</definedName>
    <definedName name="Z_697F7F64_A4D7_4B14_A38E_9759FAF95CFA_.wvu.PrintArea" localSheetId="0" hidden="1">'Instructions'!$A$1:$A$53</definedName>
    <definedName name="Z_697F7F64_A4D7_4B14_A38E_9759FAF95CFA_.wvu.PrintArea" localSheetId="6" hidden="1">'Maximum costs per unit '!$A$1:$M$42</definedName>
    <definedName name="Z_697F7F64_A4D7_4B14_A38E_9759FAF95CFA_.wvu.PrintArea" localSheetId="7" hidden="1">'Unit Distribution and Rents'!$A$1:$R$39</definedName>
    <definedName name="Z_697F7F64_A4D7_4B14_A38E_9759FAF95CFA_.wvu.PrintTitles" localSheetId="5" hidden="1">'Cost Per Square Foot'!$8:$8</definedName>
    <definedName name="Z_697F7F64_A4D7_4B14_A38E_9759FAF95CFA_.wvu.PrintTitles" localSheetId="11" hidden="1">'Pro Forma'!$A:$A</definedName>
    <definedName name="Z_6E336837_7BA2_4099_970E_0166CD42A951_.wvu.PrintArea" localSheetId="2" hidden="1">'Credit Calculation  - Basis'!$A$1:$E$19</definedName>
    <definedName name="Z_6E336837_7BA2_4099_970E_0166CD42A951_.wvu.PrintArea" localSheetId="3" hidden="1">'Credit Calculation - Gap'!$A$1:$C$16</definedName>
    <definedName name="Z_6E336837_7BA2_4099_970E_0166CD42A951_.wvu.PrintArea" localSheetId="1" hidden="1">'Development Budget'!$A$1:$F$108</definedName>
    <definedName name="Z_6E336837_7BA2_4099_970E_0166CD42A951_.wvu.PrintArea" localSheetId="10" hidden="1">'Development Expenses'!$A$1:$C$65</definedName>
    <definedName name="Z_6E336837_7BA2_4099_970E_0166CD42A951_.wvu.PrintArea" localSheetId="8" hidden="1">'Income Averaging - UDR'!$A$1:$S$39</definedName>
    <definedName name="Z_6E336837_7BA2_4099_970E_0166CD42A951_.wvu.PrintArea" localSheetId="0" hidden="1">'Instructions'!$A$1:$A$53</definedName>
    <definedName name="Z_6E336837_7BA2_4099_970E_0166CD42A951_.wvu.PrintArea" localSheetId="6" hidden="1">'Maximum costs per unit '!$A$1:$M$42</definedName>
    <definedName name="Z_6E336837_7BA2_4099_970E_0166CD42A951_.wvu.PrintArea" localSheetId="7" hidden="1">'Unit Distribution and Rents'!$A$1:$R$39</definedName>
    <definedName name="Z_6E336837_7BA2_4099_970E_0166CD42A951_.wvu.PrintTitles" localSheetId="5" hidden="1">'Cost Per Square Foot'!$8:$8</definedName>
    <definedName name="Z_6E336837_7BA2_4099_970E_0166CD42A951_.wvu.PrintTitles" localSheetId="11" hidden="1">'Pro Forma'!$A:$A</definedName>
    <definedName name="Z_E1FEE1C8_EF6E_4687_A456_438230552748_.wvu.PrintArea" localSheetId="2" hidden="1">'Credit Calculation  - Basis'!$A$1:$E$19</definedName>
    <definedName name="Z_E1FEE1C8_EF6E_4687_A456_438230552748_.wvu.PrintArea" localSheetId="3" hidden="1">'Credit Calculation - Gap'!$A$1:$C$16</definedName>
    <definedName name="Z_E1FEE1C8_EF6E_4687_A456_438230552748_.wvu.PrintArea" localSheetId="1" hidden="1">'Development Budget'!$A$1:$F$108</definedName>
    <definedName name="Z_E1FEE1C8_EF6E_4687_A456_438230552748_.wvu.PrintArea" localSheetId="10" hidden="1">'Development Expenses'!$A$1:$C$65</definedName>
    <definedName name="Z_E1FEE1C8_EF6E_4687_A456_438230552748_.wvu.PrintArea" localSheetId="8" hidden="1">'Income Averaging - UDR'!$A$1:$S$39</definedName>
    <definedName name="Z_E1FEE1C8_EF6E_4687_A456_438230552748_.wvu.PrintArea" localSheetId="0" hidden="1">'Instructions'!$A$1:$A$53</definedName>
    <definedName name="Z_E1FEE1C8_EF6E_4687_A456_438230552748_.wvu.PrintArea" localSheetId="6" hidden="1">'Maximum costs per unit '!$A$1:$M$42</definedName>
    <definedName name="Z_E1FEE1C8_EF6E_4687_A456_438230552748_.wvu.PrintArea" localSheetId="7" hidden="1">'Unit Distribution and Rents'!$A$1:$R$39</definedName>
    <definedName name="Z_E1FEE1C8_EF6E_4687_A456_438230552748_.wvu.PrintTitles" localSheetId="5" hidden="1">'Cost Per Square Foot'!$8:$8</definedName>
    <definedName name="Z_E1FEE1C8_EF6E_4687_A456_438230552748_.wvu.PrintTitles" localSheetId="11" hidden="1">'Pro Forma'!$A:$A</definedName>
  </definedNames>
  <calcPr fullCalcOnLoad="1"/>
</workbook>
</file>

<file path=xl/comments12.xml><?xml version="1.0" encoding="utf-8"?>
<comments xmlns="http://schemas.openxmlformats.org/spreadsheetml/2006/main">
  <authors>
    <author>Pamela Miller</author>
  </authors>
  <commentList>
    <comment ref="C8" authorId="0">
      <text>
        <r>
          <rPr>
            <b/>
            <sz val="9"/>
            <rFont val="Tahoma"/>
            <family val="0"/>
          </rPr>
          <t>These two other income categories should equal cell E16 on Income sheet.</t>
        </r>
        <r>
          <rPr>
            <sz val="9"/>
            <rFont val="Tahoma"/>
            <family val="0"/>
          </rPr>
          <t xml:space="preserve">
</t>
        </r>
      </text>
    </comment>
    <comment ref="C25" authorId="0">
      <text>
        <r>
          <rPr>
            <sz val="9"/>
            <rFont val="Tahoma"/>
            <family val="0"/>
          </rPr>
          <t>Should equal Application page 14, total of all debt service.</t>
        </r>
      </text>
    </comment>
  </commentList>
</comments>
</file>

<file path=xl/comments4.xml><?xml version="1.0" encoding="utf-8"?>
<comments xmlns="http://schemas.openxmlformats.org/spreadsheetml/2006/main">
  <authors>
    <author>cfarmer</author>
    <author>Gerda Elpedes</author>
  </authors>
  <commentList>
    <comment ref="A5" authorId="0">
      <text>
        <r>
          <rPr>
            <sz val="9"/>
            <rFont val="Tahoma"/>
            <family val="0"/>
          </rPr>
          <t xml:space="preserve">
Do Not include Deferred Developer Fee or Owner  Equity</t>
        </r>
      </text>
    </comment>
    <comment ref="A7" authorId="0">
      <text>
        <r>
          <rPr>
            <sz val="9"/>
            <rFont val="Tahoma"/>
            <family val="0"/>
          </rPr>
          <t xml:space="preserve">¢ per credit receiving x % of interest (normally .9999)
Use four decimal places
</t>
        </r>
      </text>
    </comment>
    <comment ref="B8" authorId="1">
      <text>
        <r>
          <rPr>
            <sz val="9"/>
            <rFont val="Tahoma"/>
            <family val="0"/>
          </rPr>
          <t xml:space="preserve">
Usually .9999</t>
        </r>
      </text>
    </comment>
  </commentList>
</comments>
</file>

<file path=xl/comments5.xml><?xml version="1.0" encoding="utf-8"?>
<comments xmlns="http://schemas.openxmlformats.org/spreadsheetml/2006/main">
  <authors>
    <author>Pamela Miller</author>
  </authors>
  <commentList>
    <comment ref="C3" authorId="0">
      <text>
        <r>
          <rPr>
            <sz val="9"/>
            <rFont val="Tahoma"/>
            <family val="0"/>
          </rPr>
          <t>Amount should be same as Cell B12 on Credit Calculation - Gap Worksheet.</t>
        </r>
      </text>
    </comment>
  </commentList>
</comments>
</file>

<file path=xl/comments6.xml><?xml version="1.0" encoding="utf-8"?>
<comments xmlns="http://schemas.openxmlformats.org/spreadsheetml/2006/main">
  <authors>
    <author>Pamela Miller</author>
  </authors>
  <commentList>
    <comment ref="B98" authorId="0">
      <text>
        <r>
          <rPr>
            <b/>
            <sz val="9"/>
            <rFont val="Tahoma"/>
            <family val="0"/>
          </rPr>
          <t>Pamela Miller:</t>
        </r>
        <r>
          <rPr>
            <sz val="9"/>
            <rFont val="Tahoma"/>
            <family val="0"/>
          </rPr>
          <t xml:space="preserve">
This should automatically equal the Development Budget total, but verify.</t>
        </r>
      </text>
    </comment>
  </commentList>
</comments>
</file>

<file path=xl/comments8.xml><?xml version="1.0" encoding="utf-8"?>
<comments xmlns="http://schemas.openxmlformats.org/spreadsheetml/2006/main">
  <authors>
    <author>Pamela Miller</author>
  </authors>
  <commentList>
    <comment ref="I22" authorId="0">
      <text>
        <r>
          <rPr>
            <sz val="9"/>
            <rFont val="Tahoma"/>
            <family val="0"/>
          </rPr>
          <t>Should equal cell B3 on Cost Per Square Foot.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0"/>
          </rPr>
          <t>Should equal cell B4 on Cost Per Square Foot.</t>
        </r>
        <r>
          <rPr>
            <sz val="9"/>
            <rFont val="Tahoma"/>
            <family val="0"/>
          </rPr>
          <t xml:space="preserve">
</t>
        </r>
      </text>
    </comment>
    <comment ref="I36" authorId="0">
      <text>
        <r>
          <rPr>
            <sz val="9"/>
            <rFont val="Tahoma"/>
            <family val="0"/>
          </rPr>
          <t>Should equal cell B5 on Cost Per Square Foot.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Pamela Miller</author>
  </authors>
  <commentList>
    <comment ref="I22" authorId="0">
      <text>
        <r>
          <rPr>
            <sz val="9"/>
            <rFont val="Tahoma"/>
            <family val="0"/>
          </rPr>
          <t>Should equal cell B3 on Cost Per Square Foot.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0"/>
          </rPr>
          <t>Should equal cell B4 on Cost Per Square Foot.</t>
        </r>
        <r>
          <rPr>
            <sz val="9"/>
            <rFont val="Tahoma"/>
            <family val="0"/>
          </rPr>
          <t xml:space="preserve">
</t>
        </r>
      </text>
    </comment>
    <comment ref="I36" authorId="0">
      <text>
        <r>
          <rPr>
            <sz val="9"/>
            <rFont val="Tahoma"/>
            <family val="0"/>
          </rPr>
          <t>Should equal cell B5 on Cost Per Square Foot.</t>
        </r>
        <r>
          <rPr>
            <sz val="9"/>
            <rFont val="Tahoma"/>
            <family val="0"/>
          </rPr>
          <t xml:space="preserve">
</t>
        </r>
      </text>
    </comment>
    <comment ref="S22" authorId="0">
      <text>
        <r>
          <rPr>
            <sz val="9"/>
            <rFont val="Tahoma"/>
            <family val="0"/>
          </rPr>
          <t>Should equal cell B3 on Cost Per Square Foot.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<sst xmlns="http://schemas.openxmlformats.org/spreadsheetml/2006/main" count="589" uniqueCount="386">
  <si>
    <t>Itemized Costs</t>
  </si>
  <si>
    <t>Actual Costs</t>
  </si>
  <si>
    <t>30% PV Eligible  Basis (4% Credit)</t>
  </si>
  <si>
    <t>70% PV Eligible Basis (9% Credit)</t>
  </si>
  <si>
    <t>LAND AND BUILDINGS</t>
  </si>
  <si>
    <t>Demolition</t>
  </si>
  <si>
    <t>1.  SUBTOTAL</t>
  </si>
  <si>
    <t>SITE WORK</t>
  </si>
  <si>
    <t>Environmental</t>
  </si>
  <si>
    <t>2.  SUBTOTAL</t>
  </si>
  <si>
    <t>New Structures</t>
  </si>
  <si>
    <t>Rehabilitation</t>
  </si>
  <si>
    <t>General Requirements</t>
  </si>
  <si>
    <t>3.  SUBTOTAL</t>
  </si>
  <si>
    <t>PROFESSIONAL FEES</t>
  </si>
  <si>
    <t>4.  SUBTOTAL</t>
  </si>
  <si>
    <t>CONSTRUCTION INTERIM COSTS</t>
  </si>
  <si>
    <t>Insurance</t>
  </si>
  <si>
    <t>Legal</t>
  </si>
  <si>
    <t>Taxes</t>
  </si>
  <si>
    <t>5.  SUBTOTAL</t>
  </si>
  <si>
    <t>PERMANENT FINANCING</t>
  </si>
  <si>
    <t>6.  SUBTOTAL</t>
  </si>
  <si>
    <t>SOFT COSTS</t>
  </si>
  <si>
    <t>7.  SUBTOTAL</t>
  </si>
  <si>
    <t>SYNDICATION COSTS</t>
  </si>
  <si>
    <t>8.  SUBTOTAL</t>
  </si>
  <si>
    <t>DEVELOPER FEES</t>
  </si>
  <si>
    <t>9.  SUBTOTAL</t>
  </si>
  <si>
    <t>DEVELOPMENT RESERVES</t>
  </si>
  <si>
    <t>Escrows</t>
  </si>
  <si>
    <t>11.  SUBTOTAL</t>
  </si>
  <si>
    <t>TOTAL</t>
  </si>
  <si>
    <t>Eligible Basis</t>
  </si>
  <si>
    <t>Adjusted Eligible Basis</t>
  </si>
  <si>
    <t>Tax Credit Rate</t>
  </si>
  <si>
    <t>***ACTUAL***</t>
  </si>
  <si>
    <t>Blue Cells May Have Inputs</t>
  </si>
  <si>
    <t>Maximum Allowable Credit Amount</t>
  </si>
  <si>
    <t>Appraisal</t>
  </si>
  <si>
    <t>Administration</t>
  </si>
  <si>
    <t>Accounting</t>
  </si>
  <si>
    <t>Advertising</t>
  </si>
  <si>
    <t>Leased Equipment</t>
  </si>
  <si>
    <t>Management Fees</t>
  </si>
  <si>
    <t>Management Salaries + PR Taxes</t>
  </si>
  <si>
    <t>Model Apartment</t>
  </si>
  <si>
    <t>Office Supply/Postage</t>
  </si>
  <si>
    <t>Telephone</t>
  </si>
  <si>
    <t>TOTAL ADMINISTRATIVE COST</t>
  </si>
  <si>
    <t>Operating Expenses</t>
  </si>
  <si>
    <t>Fuel (Heat/Water)</t>
  </si>
  <si>
    <t>Electrical</t>
  </si>
  <si>
    <t>Water &amp; Sewer</t>
  </si>
  <si>
    <t>Gas</t>
  </si>
  <si>
    <t>Trash/Garbage</t>
  </si>
  <si>
    <t>Cable</t>
  </si>
  <si>
    <t>TOTAL OPERATING COST</t>
  </si>
  <si>
    <t>Maintenance Expenses</t>
  </si>
  <si>
    <t>Elevator</t>
  </si>
  <si>
    <t>Exterminating</t>
  </si>
  <si>
    <t>Grounds</t>
  </si>
  <si>
    <t>Repairs</t>
  </si>
  <si>
    <t>Maintenance Salaries</t>
  </si>
  <si>
    <t>Maintenance Supplies</t>
  </si>
  <si>
    <t>TOTAL MAINTENANCE COST</t>
  </si>
  <si>
    <t>Fixed Expenses</t>
  </si>
  <si>
    <t>Real Estate Taxes</t>
  </si>
  <si>
    <t>Other Tax Assessments</t>
  </si>
  <si>
    <t>TOTAL FIXED COSTS</t>
  </si>
  <si>
    <t>TOTAL ANNUAL RESIDENTIAL OPERATING EXPENSES</t>
  </si>
  <si>
    <t>NUMBER OF UNITS</t>
  </si>
  <si>
    <t>ANNUAL REPLACEMENT RESERVES PER UNIT</t>
  </si>
  <si>
    <t>TOTAL ANNUAL REPLACEMENT RESERVES</t>
  </si>
  <si>
    <t>Please list by line item on a separate sheet.</t>
  </si>
  <si>
    <t>Other Expenses</t>
  </si>
  <si>
    <t>ANNUAL OPERATING EXPENSES PER UNIT</t>
  </si>
  <si>
    <t>TOTAL ANNUAL COMMERCIAL OPERATING EXPENSES</t>
  </si>
  <si>
    <t>Security</t>
  </si>
  <si>
    <t>In Lieu of Taxes</t>
  </si>
  <si>
    <t>Asset Management Fee</t>
  </si>
  <si>
    <t>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</si>
  <si>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</si>
  <si>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</si>
  <si>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</si>
  <si>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</si>
  <si>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</si>
  <si>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</si>
  <si>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</si>
  <si>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</si>
  <si>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</si>
  <si>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</si>
  <si>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</si>
  <si>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</si>
  <si>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</si>
  <si>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</si>
  <si>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</si>
  <si>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    Other Income(not increasing)</t>
  </si>
  <si>
    <t xml:space="preserve">    Other income (increasing )</t>
  </si>
  <si>
    <t>Subtotal</t>
  </si>
  <si>
    <t>less: vacancy</t>
  </si>
  <si>
    <t>Commercial Income</t>
  </si>
  <si>
    <t xml:space="preserve">    Market Rate Units</t>
  </si>
  <si>
    <t xml:space="preserve">    Other Commercial Income</t>
  </si>
  <si>
    <t xml:space="preserve">    less: Vacancy</t>
  </si>
  <si>
    <t>Net Commercial Income</t>
  </si>
  <si>
    <t>Effective Gross Income (EGR)</t>
  </si>
  <si>
    <t>less:</t>
  </si>
  <si>
    <t xml:space="preserve">       Annual Operating Expenses </t>
  </si>
  <si>
    <t xml:space="preserve">       Annual Replacement Reserve</t>
  </si>
  <si>
    <t>Net annual Operating Income (NOI)</t>
  </si>
  <si>
    <t>less: Annual Debt Service</t>
  </si>
  <si>
    <t>Annual Cash Flow</t>
  </si>
  <si>
    <t>Debt Service Ratio</t>
  </si>
  <si>
    <t>A. Development Income</t>
  </si>
  <si>
    <t>Source of Income</t>
  </si>
  <si>
    <t>MULTIPLY THE ABOVE FIGURES BY 12 TO GET ANNUAL AMOUNTS</t>
  </si>
  <si>
    <t>Number of Parking Spaces in Development</t>
  </si>
  <si>
    <t>          </t>
  </si>
  <si>
    <r>
      <t xml:space="preserve">TOTAL </t>
    </r>
    <r>
      <rPr>
        <b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TENANT PAID RENT FOR ALL UNITS</t>
    </r>
  </si>
  <si>
    <r>
      <t xml:space="preserve">Miscellaneous </t>
    </r>
    <r>
      <rPr>
        <b/>
        <u val="single"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Income Related to Residential Use (</t>
    </r>
    <r>
      <rPr>
        <b/>
        <sz val="10"/>
        <rFont val="Times New Roman"/>
        <family val="1"/>
      </rPr>
      <t>Must specify the source</t>
    </r>
    <r>
      <rPr>
        <sz val="10"/>
        <rFont val="Times New Roman"/>
        <family val="1"/>
      </rPr>
      <t>)</t>
    </r>
  </si>
  <si>
    <r>
      <t xml:space="preserve">TOTAL </t>
    </r>
    <r>
      <rPr>
        <b/>
        <sz val="10"/>
        <rFont val="Times New Roman"/>
        <family val="1"/>
      </rPr>
      <t xml:space="preserve">MONTHLY </t>
    </r>
    <r>
      <rPr>
        <sz val="10"/>
        <rFont val="Times New Roman"/>
        <family val="1"/>
      </rPr>
      <t xml:space="preserve">MISC. INCOME   </t>
    </r>
  </si>
  <si>
    <r>
      <t xml:space="preserve">TOTAL </t>
    </r>
    <r>
      <rPr>
        <b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INCOME FROM </t>
    </r>
    <r>
      <rPr>
        <b/>
        <i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SOURCES</t>
    </r>
  </si>
  <si>
    <r>
      <t>MONTHLY</t>
    </r>
    <r>
      <rPr>
        <sz val="10"/>
        <rFont val="Times New Roman"/>
        <family val="1"/>
      </rPr>
      <t xml:space="preserve"> VACANCY ALLOWANCE    %</t>
    </r>
  </si>
  <si>
    <r>
      <t>MONTHLY</t>
    </r>
    <r>
      <rPr>
        <sz val="10"/>
        <rFont val="Times New Roman"/>
        <family val="1"/>
      </rPr>
      <t xml:space="preserve"> EFFECTIVE INCOME</t>
    </r>
  </si>
  <si>
    <r>
      <t xml:space="preserve">TOTAL </t>
    </r>
    <r>
      <rPr>
        <b/>
        <sz val="10"/>
        <rFont val="Times New Roman"/>
        <family val="1"/>
      </rPr>
      <t>ANNUAL</t>
    </r>
    <r>
      <rPr>
        <sz val="10"/>
        <rFont val="Times New Roman"/>
        <family val="1"/>
      </rPr>
      <t xml:space="preserve"> INCOME FROM </t>
    </r>
    <r>
      <rPr>
        <b/>
        <i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SOURCES</t>
    </r>
  </si>
  <si>
    <r>
      <t>ANNUAL</t>
    </r>
    <r>
      <rPr>
        <sz val="10"/>
        <rFont val="Times New Roman"/>
        <family val="1"/>
      </rPr>
      <t xml:space="preserve"> EFFECTIVE INCOME</t>
    </r>
  </si>
  <si>
    <r>
      <t xml:space="preserve">TOTAL </t>
    </r>
    <r>
      <rPr>
        <b/>
        <sz val="10"/>
        <rFont val="Times New Roman"/>
        <family val="1"/>
      </rPr>
      <t>MONTHLY</t>
    </r>
    <r>
      <rPr>
        <sz val="10"/>
        <rFont val="Times New Roman"/>
        <family val="1"/>
      </rPr>
      <t xml:space="preserve"> GROSS COMMERCIAL INCOME</t>
    </r>
  </si>
  <si>
    <r>
      <t xml:space="preserve">TOTAL </t>
    </r>
    <r>
      <rPr>
        <b/>
        <sz val="10"/>
        <rFont val="Times New Roman"/>
        <family val="1"/>
      </rPr>
      <t>ANNUAL</t>
    </r>
    <r>
      <rPr>
        <sz val="10"/>
        <rFont val="Times New Roman"/>
        <family val="1"/>
      </rPr>
      <t xml:space="preserve"> GROSS COMMERCIAL INCOME</t>
    </r>
  </si>
  <si>
    <t xml:space="preserve">For a low-income unit, the combination of tenant-paid monthly rent and utilities or utility allowance may not exceed the maximum allowable rents under the federal tax credit statute. </t>
  </si>
  <si>
    <t>Low income Units</t>
  </si>
  <si>
    <t>Number of Bedrooms</t>
  </si>
  <si>
    <t>Number of  Units</t>
  </si>
  <si>
    <t>Sq. Ft. Per Unit</t>
  </si>
  <si>
    <t>Total Sq. Ft. Per Size</t>
  </si>
  <si>
    <t>Monthly Contract Rent</t>
  </si>
  <si>
    <t>Total Monthly Rent*</t>
  </si>
  <si>
    <t>Tenant % of Median Income</t>
  </si>
  <si>
    <t>Totals:</t>
  </si>
  <si>
    <t xml:space="preserve">List employee unit(s) separately </t>
  </si>
  <si>
    <t>Employee Units</t>
  </si>
  <si>
    <t>xxxxxxxxx</t>
  </si>
  <si>
    <t>Non-Restricted Units (Market Rate Units)</t>
  </si>
  <si>
    <t>Grand Total</t>
  </si>
  <si>
    <t xml:space="preserve">    Interest Income</t>
  </si>
  <si>
    <t xml:space="preserve">Total Development Costs </t>
  </si>
  <si>
    <t xml:space="preserve">Less Total Sources of Permanent Funds </t>
  </si>
  <si>
    <t>Equity Gap</t>
  </si>
  <si>
    <t xml:space="preserve">Ten-Year Credit Amount Needed to Fund Gap </t>
  </si>
  <si>
    <t xml:space="preserve">Annual Tax Credit Required to Fund the Equity Gap </t>
  </si>
  <si>
    <t xml:space="preserve">The Maximum Allowable Credit Amount (from Section XI) </t>
  </si>
  <si>
    <t>Original Tax Credit Request (Lesser of Gap and Basis)</t>
  </si>
  <si>
    <t xml:space="preserve">Are you claiming National Non-Metro  rents? </t>
  </si>
  <si>
    <t>Lines can be added, like for instance, Asset Management fee.</t>
  </si>
  <si>
    <t xml:space="preserve">   Subtotal</t>
  </si>
  <si>
    <t>TC Fees Due</t>
  </si>
  <si>
    <t>Per Budget</t>
  </si>
  <si>
    <r>
      <t>&lt;over&gt;</t>
    </r>
    <r>
      <rPr>
        <sz val="10"/>
        <rFont val="Arial"/>
        <family val="0"/>
      </rPr>
      <t xml:space="preserve"> under</t>
    </r>
  </si>
  <si>
    <t>Application Fee</t>
  </si>
  <si>
    <t>Credit Price</t>
  </si>
  <si>
    <t>Annual TC Requested</t>
  </si>
  <si>
    <t>Tax Credit Fees</t>
  </si>
  <si>
    <t>Square Feet</t>
  </si>
  <si>
    <t>CPSF $</t>
  </si>
  <si>
    <t>Existing Structures</t>
  </si>
  <si>
    <t>Contractor Overhead</t>
  </si>
  <si>
    <t>Contractor Profit</t>
  </si>
  <si>
    <t>Construction Contingency</t>
  </si>
  <si>
    <t>Architect, Design</t>
  </si>
  <si>
    <t>Architect, Supervision</t>
  </si>
  <si>
    <t>Attorney, Real Estate</t>
  </si>
  <si>
    <t>Agent, Real Estate</t>
  </si>
  <si>
    <t>Engineer / Surveyor</t>
  </si>
  <si>
    <t>Developer Overhead</t>
  </si>
  <si>
    <t>Developer Profit</t>
  </si>
  <si>
    <t>Consultant Fee</t>
  </si>
  <si>
    <t>Rent-Up Reserves</t>
  </si>
  <si>
    <t>Operating Reserves</t>
  </si>
  <si>
    <t>Replacement Reserves</t>
  </si>
  <si>
    <t>10.  SUBTOTAL</t>
  </si>
  <si>
    <t>Nonrestricted Units</t>
  </si>
  <si>
    <t>Common Areas</t>
  </si>
  <si>
    <t>Low Income Units</t>
  </si>
  <si>
    <t>% of TDC</t>
  </si>
  <si>
    <t xml:space="preserve">Land   </t>
  </si>
  <si>
    <t>On site Work</t>
  </si>
  <si>
    <t>Off Site Work</t>
  </si>
  <si>
    <t>CONSTRUCTION</t>
  </si>
  <si>
    <t>Accessory Structures</t>
  </si>
  <si>
    <t>Engineer/Surveyor</t>
  </si>
  <si>
    <t>OTHER COSTS</t>
  </si>
  <si>
    <t>TOTAL RESIDENTIAL COSTS</t>
  </si>
  <si>
    <t xml:space="preserve">TOTAL   </t>
  </si>
  <si>
    <t>Actual Cost</t>
  </si>
  <si>
    <r>
      <t>ANNUAL</t>
    </r>
    <r>
      <rPr>
        <sz val="10"/>
        <rFont val="Times New Roman"/>
        <family val="1"/>
      </rPr>
      <t xml:space="preserve"> VACANCY ALLOWANCE  %</t>
    </r>
  </si>
  <si>
    <t>NEW CONSTRUCTION</t>
  </si>
  <si>
    <t>On Site Work</t>
  </si>
  <si>
    <t>XXXXXXXXXXXXX
XXXXXXXXXXXXX</t>
  </si>
  <si>
    <t>Hazard &amp; Liability Insurance</t>
  </si>
  <si>
    <t>Payment Bond</t>
  </si>
  <si>
    <t>Performance Bond</t>
  </si>
  <si>
    <t>Credit Report</t>
  </si>
  <si>
    <t>Construction Interest</t>
  </si>
  <si>
    <t>Origination Points</t>
  </si>
  <si>
    <t>Discount Points</t>
  </si>
  <si>
    <t>Credit Enhancement</t>
  </si>
  <si>
    <t>Inspection Fees</t>
  </si>
  <si>
    <t>Title and Recording</t>
  </si>
  <si>
    <t>Legal Fees</t>
  </si>
  <si>
    <t>Bond Premium</t>
  </si>
  <si>
    <t>Origination Fees</t>
  </si>
  <si>
    <t>Prepaid MIP</t>
  </si>
  <si>
    <t>Feasibility Study</t>
  </si>
  <si>
    <t>Market Study</t>
  </si>
  <si>
    <t>Environmental Study</t>
  </si>
  <si>
    <t>Compliance Fees</t>
  </si>
  <si>
    <t>Cost Certification</t>
  </si>
  <si>
    <t>Organization Costs</t>
  </si>
  <si>
    <t>Bridge Loan</t>
  </si>
  <si>
    <t>Tax Opinion</t>
  </si>
  <si>
    <t xml:space="preserve">TOTAL  </t>
  </si>
  <si>
    <t>Less Exclusion</t>
  </si>
  <si>
    <t>% Low Income Units</t>
  </si>
  <si>
    <t xml:space="preserve">     Grants</t>
  </si>
  <si>
    <t xml:space="preserve">     Historic Rehab credits</t>
  </si>
  <si>
    <t xml:space="preserve">     Others (specify)</t>
  </si>
  <si>
    <t xml:space="preserve">     Energy Efficiency Cost</t>
  </si>
  <si>
    <t>High Cost Adjustment (100%, 120%, 130%)</t>
  </si>
  <si>
    <t>X.  CREDIT CALCULATION BY BASIS METHOD</t>
  </si>
  <si>
    <r>
      <t xml:space="preserve">Type of Unit (AHTC, </t>
    </r>
    <r>
      <rPr>
        <u val="single"/>
        <sz val="10"/>
        <rFont val="Times New Roman"/>
        <family val="1"/>
      </rPr>
      <t>SN</t>
    </r>
    <r>
      <rPr>
        <sz val="10"/>
        <rFont val="Times New Roman"/>
        <family val="1"/>
      </rPr>
      <t>, HOME, etc.)</t>
    </r>
  </si>
  <si>
    <t>Section IX.  Development Budget</t>
  </si>
  <si>
    <t xml:space="preserve"> XI.  CREDIT CALCULATION BY GAP METHOD</t>
  </si>
  <si>
    <t>(if yes provide RD documentation in Tab 2)</t>
  </si>
  <si>
    <t>Qualified Basis</t>
  </si>
  <si>
    <t xml:space="preserve">Instructions </t>
  </si>
  <si>
    <t>HELPFUL HINT - Some of the cells contain a red triangle in the corner.  Place cursor in that cell to see comments.</t>
  </si>
  <si>
    <t>Input development costs in the appropriate categories.  Do not input decimals.  Round down to the nearest dollar.</t>
  </si>
  <si>
    <t>If applicable, enter the total commercial expenses and itemize them on a separate page.</t>
  </si>
  <si>
    <t>IX. DEVELOPMENT BUDGET</t>
  </si>
  <si>
    <t>Section X. Credit Calculation by Basis Method</t>
  </si>
  <si>
    <t>Section XI. Credit Calculation by Gap Method</t>
  </si>
  <si>
    <t>Oklahoma City</t>
  </si>
  <si>
    <t>Number of
Bedrooms</t>
  </si>
  <si>
    <t>Max Development 
Costs per BD size</t>
  </si>
  <si>
    <t>Total Development Cost</t>
  </si>
  <si>
    <t>Per Unit Development Cost</t>
  </si>
  <si>
    <t>Total Allowable Development Costs</t>
  </si>
  <si>
    <t>Maximum Per Unit Allowed</t>
  </si>
  <si>
    <t>Number of
Units</t>
  </si>
  <si>
    <t># of Bedroom(s)</t>
  </si>
  <si>
    <t xml:space="preserve">  4+</t>
  </si>
  <si>
    <t>Section XII. Tax Credit Fees</t>
  </si>
  <si>
    <t>Section XIII. Cost Per Square Foot</t>
  </si>
  <si>
    <t>Section XV. Unit Distribution and Rents</t>
  </si>
  <si>
    <t>Section XVII. Development Expenses</t>
  </si>
  <si>
    <t>Section XVIII. Pro Forma</t>
  </si>
  <si>
    <t>XII. TAX CREDIT FEE CALCULATION</t>
  </si>
  <si>
    <t>XIII. COST PER SQUARE FOOT (CPSF)</t>
  </si>
  <si>
    <t xml:space="preserve">XIV. MAXIMUM COSTS PER UNIT </t>
  </si>
  <si>
    <t xml:space="preserve">XIV MAXIMUM COSTS PER UNIT </t>
  </si>
  <si>
    <t xml:space="preserve"> XV.  UNIT DISTRIBUTION AND RENTS</t>
  </si>
  <si>
    <t>XVII.  DEVELOPMENT EXPENSES</t>
  </si>
  <si>
    <t>XVIII. PRO FORMA</t>
  </si>
  <si>
    <t>Section XVI.  Income</t>
  </si>
  <si>
    <t>XVI.  INCOME</t>
  </si>
  <si>
    <r>
      <t xml:space="preserve">A.   </t>
    </r>
    <r>
      <rPr>
        <sz val="10"/>
        <rFont val="Times New Roman"/>
        <family val="1"/>
      </rPr>
      <t xml:space="preserve">Annual Operating Expenses (Estimated as of the </t>
    </r>
    <r>
      <rPr>
        <b/>
        <u val="single"/>
        <sz val="10"/>
        <rFont val="Times New Roman"/>
        <family val="1"/>
      </rPr>
      <t>end</t>
    </r>
    <r>
      <rPr>
        <sz val="10"/>
        <rFont val="Times New Roman"/>
        <family val="1"/>
      </rPr>
      <t xml:space="preserve"> of the first full year of operation).  </t>
    </r>
    <r>
      <rPr>
        <b/>
        <u val="single"/>
        <sz val="10"/>
        <rFont val="Times New Roman"/>
        <family val="1"/>
      </rPr>
      <t>All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residential expenses must be broken out by line item.  Category totals only </t>
    </r>
    <r>
      <rPr>
        <b/>
        <u val="single"/>
        <sz val="10"/>
        <rFont val="Times New Roman"/>
        <family val="1"/>
      </rPr>
      <t>will not</t>
    </r>
    <r>
      <rPr>
        <sz val="10"/>
        <rFont val="Times New Roman"/>
        <family val="1"/>
      </rPr>
      <t xml:space="preserve"> be accepted.  </t>
    </r>
  </si>
  <si>
    <t>All other fields will calculate automatically.</t>
  </si>
  <si>
    <t xml:space="preserve">Designate Low-Income units, employee, and Market Rate Unit(s). </t>
  </si>
  <si>
    <t>Add as many lines as necessary.</t>
  </si>
  <si>
    <t>Blue shaded areas may need input.</t>
  </si>
  <si>
    <t>Totals will automatically calculate.</t>
  </si>
  <si>
    <t>Enter the vacancy allowance.</t>
  </si>
  <si>
    <t>Input all operating expenses by line item.</t>
  </si>
  <si>
    <r>
      <t xml:space="preserve">List all </t>
    </r>
    <r>
      <rPr>
        <u val="single"/>
        <sz val="10"/>
        <rFont val="Times New Roman"/>
        <family val="1"/>
      </rPr>
      <t xml:space="preserve">residential Development costs (including non-AHTC units).  </t>
    </r>
  </si>
  <si>
    <t>AHTC Gross Residential Income</t>
  </si>
  <si>
    <t>Net AHTC Income</t>
  </si>
  <si>
    <t>Print all sheets (except this one) and insert into the Application Tab 1.  These are all required sheets.</t>
  </si>
  <si>
    <t>Enter the amounts to be excluded from Basis.</t>
  </si>
  <si>
    <t xml:space="preserve">Enter the total amount of permanent funds, excluding any deferred developer fee and/or owner equity.  </t>
  </si>
  <si>
    <t>Enter the equity percent (¢ per credit receiving multiplied by the percentage of ownership the investor will hold.)       
Example $.80 x .9999 = .7999  - Use four decimal places.</t>
  </si>
  <si>
    <t>Enter the amount of Tax Credits being requested in the Application.</t>
  </si>
  <si>
    <t>Adjust budget/and or check if there is a difference.</t>
  </si>
  <si>
    <t>All other cells should populate from the Development Budget worksheet.</t>
  </si>
  <si>
    <t>Enter the information into the chart.  List the net rent.</t>
  </si>
  <si>
    <t>Indicate which Units are for Targeted Populations and if they are 50% or 60% units.</t>
  </si>
  <si>
    <t>Enter the other income information.</t>
  </si>
  <si>
    <t>Enter the  annual replacement reserves per Unit.</t>
  </si>
  <si>
    <t xml:space="preserve">Enter the %s column for rate increases. </t>
  </si>
  <si>
    <t xml:space="preserve">Enter information in blue cells for items that applies. </t>
  </si>
  <si>
    <t>Input basis numbers.  Column will not auto populate as in the past.</t>
  </si>
  <si>
    <t>Relocation</t>
  </si>
  <si>
    <t>Section XIV. Maximum Costs Per Unit</t>
  </si>
  <si>
    <t>Permits/Fees</t>
  </si>
  <si>
    <t>The worksheet will automatically calculate each subtotal and project totals.  However, verify totals against own information.</t>
  </si>
  <si>
    <t>Beginning totals will automatically populate from the Development Budget worksheet.</t>
  </si>
  <si>
    <t>Enter the % of boost, 100%, 120% or 130%.</t>
  </si>
  <si>
    <t>Enter the percentage of Low Income Units, the Applicable Fraction.</t>
  </si>
  <si>
    <r>
      <t xml:space="preserve">The cell that contains the Tax Credit Rate  should be changed to match the average calculated using the underwriting standards found on </t>
    </r>
    <r>
      <rPr>
        <b/>
        <sz val="12"/>
        <rFont val="Times New Roman"/>
        <family val="1"/>
      </rPr>
      <t>Attachment #C</t>
    </r>
    <r>
      <rPr>
        <sz val="12"/>
        <rFont val="Times New Roman"/>
        <family val="1"/>
      </rPr>
      <t>.   This rate is posted on website.</t>
    </r>
  </si>
  <si>
    <t>Enter information in blue cells at top of sheet.  Make sure equal the Applicable Fraction information.</t>
  </si>
  <si>
    <t>Enter the number of units by bedroom size in appropriate jurisdiction.</t>
  </si>
  <si>
    <t>If asset management fee or any other line item is increase at a different rate than expenses, add line to sheet.  Verify totals.</t>
  </si>
  <si>
    <t xml:space="preserve">
Income 
Average</t>
  </si>
  <si>
    <t># of Units</t>
  </si>
  <si>
    <t>Input Amount of Tax Credit requested and # of units.</t>
  </si>
  <si>
    <t>Points Awarded will automatically calculate.</t>
  </si>
  <si>
    <t>Percentage of Ownership</t>
  </si>
  <si>
    <t>% of Ownerhsip x Price</t>
  </si>
  <si>
    <t>Tulsa</t>
  </si>
  <si>
    <t>State</t>
  </si>
  <si>
    <t>Development Name:</t>
  </si>
  <si>
    <t>Address:</t>
  </si>
  <si>
    <t>City:</t>
  </si>
  <si>
    <t>County:</t>
  </si>
  <si>
    <t>ST:</t>
  </si>
  <si>
    <t>Zip:</t>
  </si>
  <si>
    <t>Developer:</t>
  </si>
  <si>
    <t>General Contractor:</t>
  </si>
  <si>
    <t xml:space="preserve">Property Management: </t>
  </si>
  <si>
    <t>New Constr or Rehab:</t>
  </si>
  <si>
    <t>Family or Elderly:</t>
  </si>
  <si>
    <t>Number of Units:</t>
  </si>
  <si>
    <t>Apartments or Homes:</t>
  </si>
  <si>
    <t>Year Built (If Rehab):</t>
  </si>
  <si>
    <t>Unit Breakdown:</t>
  </si>
  <si>
    <t>BR</t>
  </si>
  <si>
    <t>AMI %</t>
  </si>
  <si>
    <t>Sq Ft</t>
  </si>
  <si>
    <t>Max Rent</t>
  </si>
  <si>
    <t>Scheduled Rent</t>
  </si>
  <si>
    <t>Common Area Sq Ft:</t>
  </si>
  <si>
    <t>Total Sq Ft:</t>
  </si>
  <si>
    <t xml:space="preserve">Total Development Costs: </t>
  </si>
  <si>
    <t>Per Unit:</t>
  </si>
  <si>
    <t>Per Sq Ft:</t>
  </si>
  <si>
    <t>Hard Costs:</t>
  </si>
  <si>
    <t>Annual Operating Expenses:</t>
  </si>
  <si>
    <t xml:space="preserve">Bond Request (If Applicable): </t>
  </si>
  <si>
    <r>
      <t>Sources &amp; Uses</t>
    </r>
    <r>
      <rPr>
        <b/>
        <sz val="9"/>
        <color indexed="8"/>
        <rFont val="Arial"/>
        <family val="2"/>
      </rPr>
      <t>:</t>
    </r>
  </si>
  <si>
    <t>Sources</t>
  </si>
  <si>
    <t>Bank Loan</t>
  </si>
  <si>
    <t>Federal LIHTC</t>
  </si>
  <si>
    <t>State LIHTC</t>
  </si>
  <si>
    <t>Deferred Dev. Fee</t>
  </si>
  <si>
    <t>Total Sources</t>
  </si>
  <si>
    <t>Uses</t>
  </si>
  <si>
    <t>Land</t>
  </si>
  <si>
    <t>Site Work</t>
  </si>
  <si>
    <t>New Construction</t>
  </si>
  <si>
    <t>Prof. Fees &amp; Soft Costs</t>
  </si>
  <si>
    <t>Perm. Financing Costs</t>
  </si>
  <si>
    <t>Syndication Costs</t>
  </si>
  <si>
    <t>Developer Fee</t>
  </si>
  <si>
    <t>Reserves</t>
  </si>
  <si>
    <t>Total Uses</t>
  </si>
  <si>
    <t>Section XIX. Subsidy Per Unit</t>
  </si>
  <si>
    <t>Construction Period Costs</t>
  </si>
  <si>
    <t>Enter information in cells for items that apply.</t>
  </si>
  <si>
    <t>State-240%</t>
  </si>
  <si>
    <t>Section XX. Project Summary</t>
  </si>
  <si>
    <t>Some cells are blank and highlighted.  These may be used for line items not listed elsewhere.  Be descriptive, do not just put other.</t>
  </si>
  <si>
    <t>Allocation Fees</t>
  </si>
  <si>
    <t>Historic Rehabilitations and proposed developments located in Federal Opportunity</t>
  </si>
  <si>
    <t>Zones may not exceed 30% of the calculated limit.</t>
  </si>
  <si>
    <t>Number of Bathrooms</t>
  </si>
  <si>
    <t>BA</t>
  </si>
  <si>
    <t xml:space="preserve">Annual Federal Tax Credits: </t>
  </si>
  <si>
    <t xml:space="preserve">Annual State Tax Credits: </t>
  </si>
  <si>
    <t>XIX. Project Summary</t>
  </si>
  <si>
    <t>OKC-270%</t>
  </si>
  <si>
    <t>Tulsa-270%</t>
  </si>
  <si>
    <t>Project Name</t>
  </si>
  <si>
    <t>Federal LIHTC Requested</t>
  </si>
  <si>
    <t>State LIHTC Requested</t>
  </si>
  <si>
    <t># of Studio LIHTC Units</t>
  </si>
  <si>
    <t># of 1 Bedroom LIHTC Units</t>
  </si>
  <si>
    <t># of 2 Bedroom LIHTC Units</t>
  </si>
  <si>
    <t># of 3 Bedroom LIHTC Units</t>
  </si>
  <si>
    <t># of 4 Bedroom LIHTC Units</t>
  </si>
  <si>
    <t># of 5 Bedroom LIHTC Units</t>
  </si>
  <si>
    <t>Total Bedrooms</t>
  </si>
  <si>
    <t>Total Number of LIHTC Units</t>
  </si>
  <si>
    <t>Total Development Costs</t>
  </si>
  <si>
    <t>Annual Debt Service</t>
  </si>
  <si>
    <t>Square Footage</t>
  </si>
  <si>
    <t>Total Debt</t>
  </si>
  <si>
    <t>XX. Percentile Scoring Input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</si>
</sst>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&quot; Units&quot;"/>
    <numFmt numFmtId="169" formatCode="_(* #,##0.0_);_(* \(#,##0.0\);_(* &quot;-&quot;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_);_(* \(#,##0.000\);_(* &quot;-&quot;???_);_(@_)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&quot;$&quot;#,##0.0000_);[Red]\(&quot;$&quot;#,##0.0000\)"/>
    <numFmt numFmtId="178" formatCode="_(* #,##0.0000_);_(* \(#,##0.0000\);_(* &quot;-&quot;??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;[Red]#,##0.00"/>
    <numFmt numFmtId="182" formatCode="&quot;$&quot;#,##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"/>
    <numFmt numFmtId="186" formatCode="[$$-409]#,##0_);\([$$-409]#,##0\)"/>
    <numFmt numFmtId="187" formatCode="[$$-409]#,##0"/>
    <numFmt numFmtId="188" formatCode="_([$$-409]* #,##0_);_([$$-409]* \(#,##0\);_([$$-409]* &quot;-&quot;_);_(@_)"/>
    <numFmt numFmtId="189" formatCode="0.000"/>
    <numFmt numFmtId="190" formatCode="&quot;$&quot;#,##0.0"/>
    <numFmt numFmtId="191" formatCode="_(* #,##0.0_);_(* \(#,##0.0\);_(* &quot;-&quot;_);_(@_)"/>
    <numFmt numFmtId="192" formatCode="_(* #,##0.00_);_(* \(#,##0.00\);_(* &quot;-&quot;_);_(@_)"/>
    <numFmt numFmtId="193" formatCode="_(* #,##0.000_);_(* \(#,##0.000\);_(* &quot;-&quot;_);_(@_)"/>
    <numFmt numFmtId="194" formatCode="_(* #,##0.0000_);_(* \(#,##0.0000\);_(* &quot;-&quot;_);_(@_)"/>
    <numFmt numFmtId="195" formatCode="&quot;$&quot;#,##0.00"/>
    <numFmt numFmtId="196" formatCode="#,##0.0_);[Red]\(#,##0.0\)"/>
    <numFmt numFmtId="197" formatCode="#,##0.0"/>
    <numFmt numFmtId="198" formatCode="0.0000"/>
    <numFmt numFmtId="199" formatCode="0.000000"/>
    <numFmt numFmtId="200" formatCode="0.00000"/>
    <numFmt numFmtId="201" formatCode="0.0000000"/>
    <numFmt numFmtId="202" formatCode="0.00000000"/>
  </numFmts>
  <fonts count="59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b/>
      <strike/>
      <sz val="1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/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medium"/>
      <right/>
      <top style="hair"/>
      <bottom style="thin"/>
    </border>
    <border>
      <left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53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4" fillId="2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indent="2"/>
    </xf>
    <xf numFmtId="4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4"/>
    </xf>
    <xf numFmtId="0" fontId="6" fillId="0" borderId="0" xfId="0" applyFont="1" applyBorder="1" applyAlignment="1">
      <alignment/>
    </xf>
    <xf numFmtId="42" fontId="6" fillId="0" borderId="13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/>
    </xf>
    <xf numFmtId="42" fontId="0" fillId="0" borderId="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2" fontId="6" fillId="0" borderId="0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7"/>
    </xf>
    <xf numFmtId="0" fontId="6" fillId="0" borderId="0" xfId="0" applyFont="1" applyBorder="1" applyAlignment="1">
      <alignment horizontal="left" indent="7"/>
    </xf>
    <xf numFmtId="42" fontId="0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2" fontId="6" fillId="0" borderId="13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left" indent="4"/>
    </xf>
    <xf numFmtId="42" fontId="0" fillId="24" borderId="13" xfId="44" applyNumberFormat="1" applyFont="1" applyFill="1" applyBorder="1" applyAlignment="1" applyProtection="1">
      <alignment horizontal="center"/>
      <protection locked="0"/>
    </xf>
    <xf numFmtId="41" fontId="0" fillId="24" borderId="14" xfId="42" applyNumberFormat="1" applyFont="1" applyFill="1" applyBorder="1" applyAlignment="1" applyProtection="1">
      <alignment horizontal="right"/>
      <protection locked="0"/>
    </xf>
    <xf numFmtId="0" fontId="0" fillId="24" borderId="0" xfId="0" applyFill="1" applyBorder="1" applyAlignment="1" applyProtection="1">
      <alignment horizontal="left" indent="4"/>
      <protection locked="0"/>
    </xf>
    <xf numFmtId="42" fontId="6" fillId="24" borderId="13" xfId="42" applyNumberFormat="1" applyFont="1" applyFill="1" applyBorder="1" applyAlignment="1" applyProtection="1">
      <alignment horizontal="center"/>
      <protection locked="0"/>
    </xf>
    <xf numFmtId="175" fontId="0" fillId="0" borderId="0" xfId="42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75" fontId="6" fillId="0" borderId="0" xfId="42" applyNumberFormat="1" applyFont="1" applyAlignment="1">
      <alignment horizontal="center"/>
    </xf>
    <xf numFmtId="175" fontId="0" fillId="0" borderId="0" xfId="42" applyNumberFormat="1" applyAlignment="1">
      <alignment/>
    </xf>
    <xf numFmtId="9" fontId="0" fillId="0" borderId="0" xfId="61" applyAlignment="1">
      <alignment/>
    </xf>
    <xf numFmtId="175" fontId="0" fillId="0" borderId="13" xfId="42" applyNumberFormat="1" applyBorder="1" applyAlignment="1">
      <alignment/>
    </xf>
    <xf numFmtId="38" fontId="0" fillId="0" borderId="15" xfId="61" applyNumberFormat="1" applyBorder="1" applyAlignment="1">
      <alignment/>
    </xf>
    <xf numFmtId="38" fontId="0" fillId="0" borderId="0" xfId="61" applyNumberFormat="1" applyFill="1" applyBorder="1" applyAlignment="1">
      <alignment/>
    </xf>
    <xf numFmtId="1" fontId="0" fillId="0" borderId="0" xfId="61" applyNumberFormat="1" applyAlignment="1">
      <alignment/>
    </xf>
    <xf numFmtId="1" fontId="0" fillId="0" borderId="13" xfId="61" applyNumberFormat="1" applyBorder="1" applyAlignment="1">
      <alignment/>
    </xf>
    <xf numFmtId="1" fontId="0" fillId="0" borderId="0" xfId="61" applyNumberFormat="1" applyFill="1" applyBorder="1" applyAlignment="1">
      <alignment/>
    </xf>
    <xf numFmtId="3" fontId="0" fillId="0" borderId="15" xfId="61" applyNumberFormat="1" applyFill="1" applyBorder="1" applyAlignment="1">
      <alignment/>
    </xf>
    <xf numFmtId="175" fontId="6" fillId="0" borderId="0" xfId="42" applyNumberFormat="1" applyFont="1" applyAlignment="1">
      <alignment/>
    </xf>
    <xf numFmtId="175" fontId="0" fillId="0" borderId="0" xfId="42" applyNumberFormat="1" applyBorder="1" applyAlignment="1">
      <alignment/>
    </xf>
    <xf numFmtId="10" fontId="0" fillId="0" borderId="0" xfId="61" applyNumberFormat="1" applyAlignment="1">
      <alignment/>
    </xf>
    <xf numFmtId="10" fontId="0" fillId="0" borderId="0" xfId="0" applyNumberFormat="1" applyAlignment="1">
      <alignment/>
    </xf>
    <xf numFmtId="10" fontId="0" fillId="0" borderId="0" xfId="42" applyNumberForma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2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44" fontId="5" fillId="0" borderId="0" xfId="0" applyNumberFormat="1" applyFont="1" applyAlignment="1">
      <alignment horizontal="justify"/>
    </xf>
    <xf numFmtId="0" fontId="3" fillId="0" borderId="0" xfId="0" applyFont="1" applyFill="1" applyBorder="1" applyAlignment="1">
      <alignment horizontal="left"/>
    </xf>
    <xf numFmtId="44" fontId="5" fillId="0" borderId="0" xfId="44" applyFont="1" applyFill="1" applyBorder="1" applyAlignment="1">
      <alignment horizontal="justify"/>
    </xf>
    <xf numFmtId="44" fontId="5" fillId="0" borderId="0" xfId="0" applyNumberFormat="1" applyFont="1" applyFill="1" applyBorder="1" applyAlignment="1">
      <alignment horizontal="justify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4" fontId="5" fillId="0" borderId="0" xfId="0" applyNumberFormat="1" applyFont="1" applyAlignment="1">
      <alignment/>
    </xf>
    <xf numFmtId="44" fontId="14" fillId="0" borderId="0" xfId="0" applyNumberFormat="1" applyFont="1" applyAlignment="1">
      <alignment/>
    </xf>
    <xf numFmtId="44" fontId="7" fillId="0" borderId="15" xfId="0" applyNumberFormat="1" applyFont="1" applyBorder="1" applyAlignment="1">
      <alignment/>
    </xf>
    <xf numFmtId="44" fontId="7" fillId="0" borderId="0" xfId="44" applyFont="1" applyAlignment="1">
      <alignment horizontal="justify"/>
    </xf>
    <xf numFmtId="9" fontId="7" fillId="0" borderId="0" xfId="61" applyFont="1" applyFill="1" applyAlignment="1">
      <alignment/>
    </xf>
    <xf numFmtId="44" fontId="14" fillId="0" borderId="0" xfId="0" applyNumberFormat="1" applyFont="1" applyAlignment="1">
      <alignment horizontal="justify"/>
    </xf>
    <xf numFmtId="44" fontId="7" fillId="0" borderId="15" xfId="0" applyNumberFormat="1" applyFont="1" applyBorder="1" applyAlignment="1">
      <alignment horizontal="justify"/>
    </xf>
    <xf numFmtId="44" fontId="7" fillId="0" borderId="0" xfId="44" applyFont="1" applyFill="1" applyAlignment="1">
      <alignment horizontal="justify"/>
    </xf>
    <xf numFmtId="44" fontId="7" fillId="0" borderId="0" xfId="44" applyFont="1" applyFill="1" applyAlignment="1">
      <alignment/>
    </xf>
    <xf numFmtId="44" fontId="5" fillId="0" borderId="0" xfId="44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75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175" fontId="2" fillId="0" borderId="13" xfId="42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175" fontId="2" fillId="0" borderId="16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75" fontId="2" fillId="0" borderId="15" xfId="42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wrapText="1"/>
    </xf>
    <xf numFmtId="175" fontId="4" fillId="0" borderId="15" xfId="42" applyNumberFormat="1" applyFont="1" applyBorder="1" applyAlignment="1">
      <alignment wrapText="1"/>
    </xf>
    <xf numFmtId="186" fontId="4" fillId="0" borderId="15" xfId="44" applyNumberFormat="1" applyFont="1" applyBorder="1" applyAlignment="1">
      <alignment wrapText="1"/>
    </xf>
    <xf numFmtId="187" fontId="4" fillId="0" borderId="16" xfId="0" applyNumberFormat="1" applyFont="1" applyFill="1" applyBorder="1" applyAlignment="1">
      <alignment/>
    </xf>
    <xf numFmtId="187" fontId="2" fillId="0" borderId="16" xfId="0" applyNumberFormat="1" applyFont="1" applyFill="1" applyBorder="1" applyAlignment="1">
      <alignment/>
    </xf>
    <xf numFmtId="0" fontId="5" fillId="24" borderId="15" xfId="0" applyFont="1" applyFill="1" applyBorder="1" applyAlignment="1" applyProtection="1">
      <alignment/>
      <protection locked="0"/>
    </xf>
    <xf numFmtId="44" fontId="7" fillId="24" borderId="0" xfId="44" applyFont="1" applyFill="1" applyAlignment="1" applyProtection="1">
      <alignment/>
      <protection locked="0"/>
    </xf>
    <xf numFmtId="9" fontId="7" fillId="24" borderId="0" xfId="61" applyFont="1" applyFill="1" applyAlignment="1" applyProtection="1">
      <alignment/>
      <protection locked="0"/>
    </xf>
    <xf numFmtId="44" fontId="5" fillId="24" borderId="0" xfId="44" applyFont="1" applyFill="1" applyBorder="1" applyAlignment="1" applyProtection="1">
      <alignment horizontal="justify"/>
      <protection locked="0"/>
    </xf>
    <xf numFmtId="0" fontId="3" fillId="24" borderId="1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4" fontId="5" fillId="24" borderId="13" xfId="44" applyFont="1" applyFill="1" applyBorder="1" applyAlignment="1" applyProtection="1">
      <alignment horizontal="justify"/>
      <protection locked="0"/>
    </xf>
    <xf numFmtId="0" fontId="2" fillId="24" borderId="14" xfId="0" applyFont="1" applyFill="1" applyBorder="1" applyAlignment="1" applyProtection="1">
      <alignment/>
      <protection locked="0"/>
    </xf>
    <xf numFmtId="175" fontId="2" fillId="24" borderId="14" xfId="42" applyNumberFormat="1" applyFont="1" applyFill="1" applyBorder="1" applyAlignment="1" applyProtection="1">
      <alignment/>
      <protection locked="0"/>
    </xf>
    <xf numFmtId="0" fontId="2" fillId="24" borderId="1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75" fontId="2" fillId="24" borderId="13" xfId="42" applyNumberFormat="1" applyFont="1" applyFill="1" applyBorder="1" applyAlignment="1" applyProtection="1">
      <alignment/>
      <protection locked="0"/>
    </xf>
    <xf numFmtId="175" fontId="15" fillId="0" borderId="17" xfId="42" applyNumberFormat="1" applyFont="1" applyBorder="1" applyAlignment="1">
      <alignment horizontal="center"/>
    </xf>
    <xf numFmtId="175" fontId="16" fillId="0" borderId="18" xfId="42" applyNumberFormat="1" applyFont="1" applyBorder="1" applyAlignment="1">
      <alignment/>
    </xf>
    <xf numFmtId="175" fontId="15" fillId="0" borderId="18" xfId="42" applyNumberFormat="1" applyFont="1" applyBorder="1" applyAlignment="1">
      <alignment/>
    </xf>
    <xf numFmtId="0" fontId="17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7" fillId="0" borderId="20" xfId="0" applyFont="1" applyBorder="1" applyAlignment="1">
      <alignment/>
    </xf>
    <xf numFmtId="175" fontId="16" fillId="0" borderId="21" xfId="42" applyNumberFormat="1" applyFont="1" applyFill="1" applyBorder="1" applyAlignment="1">
      <alignment/>
    </xf>
    <xf numFmtId="175" fontId="16" fillId="0" borderId="18" xfId="42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43" fontId="0" fillId="0" borderId="0" xfId="42" applyNumberFormat="1" applyFont="1" applyAlignment="1">
      <alignment/>
    </xf>
    <xf numFmtId="10" fontId="0" fillId="0" borderId="13" xfId="61" applyNumberFormat="1" applyFont="1" applyBorder="1" applyAlignment="1">
      <alignment/>
    </xf>
    <xf numFmtId="0" fontId="36" fillId="0" borderId="0" xfId="0" applyFont="1" applyAlignment="1">
      <alignment/>
    </xf>
    <xf numFmtId="40" fontId="0" fillId="0" borderId="23" xfId="42" applyNumberFormat="1" applyFont="1" applyBorder="1" applyAlignment="1">
      <alignment/>
    </xf>
    <xf numFmtId="0" fontId="39" fillId="24" borderId="0" xfId="0" applyFont="1" applyFill="1" applyAlignment="1">
      <alignment horizontal="left" wrapText="1"/>
    </xf>
    <xf numFmtId="9" fontId="17" fillId="0" borderId="0" xfId="61" applyFont="1" applyFill="1" applyBorder="1" applyAlignment="1" quotePrefix="1">
      <alignment/>
    </xf>
    <xf numFmtId="9" fontId="17" fillId="0" borderId="0" xfId="61" applyFont="1" applyFill="1" applyBorder="1" applyAlignment="1">
      <alignment/>
    </xf>
    <xf numFmtId="9" fontId="17" fillId="0" borderId="0" xfId="61" applyFont="1" applyFill="1" applyAlignment="1">
      <alignment/>
    </xf>
    <xf numFmtId="9" fontId="17" fillId="0" borderId="24" xfId="61" applyFont="1" applyBorder="1" applyAlignment="1">
      <alignment horizontal="center"/>
    </xf>
    <xf numFmtId="9" fontId="18" fillId="0" borderId="0" xfId="61" applyFont="1" applyBorder="1" applyAlignment="1">
      <alignment/>
    </xf>
    <xf numFmtId="9" fontId="18" fillId="0" borderId="0" xfId="61" applyFont="1" applyAlignment="1">
      <alignment/>
    </xf>
    <xf numFmtId="176" fontId="18" fillId="0" borderId="0" xfId="61" applyNumberFormat="1" applyFont="1" applyBorder="1" applyAlignment="1" applyProtection="1">
      <alignment/>
      <protection locked="0"/>
    </xf>
    <xf numFmtId="176" fontId="18" fillId="0" borderId="0" xfId="61" applyNumberFormat="1" applyFont="1" applyBorder="1" applyAlignment="1">
      <alignment/>
    </xf>
    <xf numFmtId="176" fontId="18" fillId="0" borderId="0" xfId="61" applyNumberFormat="1" applyFont="1" applyFill="1" applyBorder="1" applyAlignment="1">
      <alignment/>
    </xf>
    <xf numFmtId="176" fontId="17" fillId="0" borderId="0" xfId="61" applyNumberFormat="1" applyFont="1" applyBorder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10" fontId="0" fillId="0" borderId="26" xfId="0" applyNumberFormat="1" applyBorder="1" applyAlignment="1">
      <alignment/>
    </xf>
    <xf numFmtId="0" fontId="0" fillId="0" borderId="27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 horizontal="center"/>
    </xf>
    <xf numFmtId="10" fontId="0" fillId="0" borderId="30" xfId="0" applyNumberFormat="1" applyBorder="1" applyAlignment="1">
      <alignment/>
    </xf>
    <xf numFmtId="0" fontId="6" fillId="0" borderId="31" xfId="0" applyFont="1" applyBorder="1" applyAlignment="1">
      <alignment/>
    </xf>
    <xf numFmtId="38" fontId="0" fillId="25" borderId="25" xfId="0" applyNumberFormat="1" applyFont="1" applyFill="1" applyBorder="1" applyAlignment="1">
      <alignment/>
    </xf>
    <xf numFmtId="195" fontId="0" fillId="0" borderId="25" xfId="0" applyNumberFormat="1" applyBorder="1" applyAlignment="1">
      <alignment/>
    </xf>
    <xf numFmtId="195" fontId="0" fillId="0" borderId="32" xfId="0" applyNumberFormat="1" applyBorder="1" applyAlignment="1">
      <alignment/>
    </xf>
    <xf numFmtId="0" fontId="0" fillId="0" borderId="29" xfId="0" applyFont="1" applyBorder="1" applyAlignment="1">
      <alignment horizontal="left"/>
    </xf>
    <xf numFmtId="195" fontId="0" fillId="0" borderId="25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38" fontId="0" fillId="25" borderId="33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Continuous" vertical="center"/>
    </xf>
    <xf numFmtId="0" fontId="2" fillId="24" borderId="1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6" fontId="0" fillId="0" borderId="25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32" xfId="0" applyNumberFormat="1" applyFill="1" applyBorder="1" applyAlignment="1">
      <alignment/>
    </xf>
    <xf numFmtId="182" fontId="0" fillId="0" borderId="32" xfId="0" applyNumberFormat="1" applyFont="1" applyFill="1" applyBorder="1" applyAlignment="1">
      <alignment/>
    </xf>
    <xf numFmtId="182" fontId="6" fillId="0" borderId="33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2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2" fillId="0" borderId="3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39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25" borderId="36" xfId="0" applyFont="1" applyFill="1" applyBorder="1" applyAlignment="1">
      <alignment wrapText="1"/>
    </xf>
    <xf numFmtId="0" fontId="2" fillId="25" borderId="38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25" borderId="34" xfId="0" applyFont="1" applyFill="1" applyBorder="1" applyAlignment="1">
      <alignment wrapText="1"/>
    </xf>
    <xf numFmtId="0" fontId="2" fillId="0" borderId="38" xfId="0" applyFont="1" applyBorder="1" applyAlignment="1">
      <alignment horizontal="left"/>
    </xf>
    <xf numFmtId="38" fontId="2" fillId="25" borderId="40" xfId="0" applyNumberFormat="1" applyFont="1" applyFill="1" applyBorder="1" applyAlignment="1">
      <alignment wrapText="1"/>
    </xf>
    <xf numFmtId="38" fontId="4" fillId="0" borderId="37" xfId="0" applyNumberFormat="1" applyFont="1" applyBorder="1" applyAlignment="1">
      <alignment wrapText="1"/>
    </xf>
    <xf numFmtId="38" fontId="2" fillId="25" borderId="41" xfId="0" applyNumberFormat="1" applyFont="1" applyFill="1" applyBorder="1" applyAlignment="1">
      <alignment wrapText="1"/>
    </xf>
    <xf numFmtId="38" fontId="2" fillId="0" borderId="41" xfId="0" applyNumberFormat="1" applyFont="1" applyBorder="1" applyAlignment="1">
      <alignment wrapText="1"/>
    </xf>
    <xf numFmtId="38" fontId="2" fillId="25" borderId="42" xfId="0" applyNumberFormat="1" applyFont="1" applyFill="1" applyBorder="1" applyAlignment="1">
      <alignment/>
    </xf>
    <xf numFmtId="38" fontId="2" fillId="0" borderId="42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2" fillId="25" borderId="22" xfId="0" applyNumberFormat="1" applyFont="1" applyFill="1" applyBorder="1" applyAlignment="1">
      <alignment/>
    </xf>
    <xf numFmtId="38" fontId="2" fillId="25" borderId="43" xfId="0" applyNumberFormat="1" applyFont="1" applyFill="1" applyBorder="1" applyAlignment="1">
      <alignment/>
    </xf>
    <xf numFmtId="38" fontId="2" fillId="25" borderId="15" xfId="0" applyNumberFormat="1" applyFont="1" applyFill="1" applyBorder="1" applyAlignment="1">
      <alignment/>
    </xf>
    <xf numFmtId="38" fontId="2" fillId="0" borderId="44" xfId="0" applyNumberFormat="1" applyFont="1" applyBorder="1" applyAlignment="1">
      <alignment/>
    </xf>
    <xf numFmtId="38" fontId="2" fillId="0" borderId="45" xfId="0" applyNumberFormat="1" applyFont="1" applyBorder="1" applyAlignment="1">
      <alignment/>
    </xf>
    <xf numFmtId="38" fontId="4" fillId="0" borderId="46" xfId="0" applyNumberFormat="1" applyFont="1" applyBorder="1" applyAlignment="1">
      <alignment/>
    </xf>
    <xf numFmtId="38" fontId="2" fillId="0" borderId="47" xfId="0" applyNumberFormat="1" applyFont="1" applyBorder="1" applyAlignment="1">
      <alignment/>
    </xf>
    <xf numFmtId="38" fontId="2" fillId="0" borderId="22" xfId="0" applyNumberFormat="1" applyFont="1" applyBorder="1" applyAlignment="1">
      <alignment/>
    </xf>
    <xf numFmtId="38" fontId="2" fillId="0" borderId="48" xfId="0" applyNumberFormat="1" applyFont="1" applyBorder="1" applyAlignment="1">
      <alignment/>
    </xf>
    <xf numFmtId="3" fontId="2" fillId="25" borderId="42" xfId="0" applyNumberFormat="1" applyFont="1" applyFill="1" applyBorder="1" applyAlignment="1">
      <alignment/>
    </xf>
    <xf numFmtId="3" fontId="2" fillId="25" borderId="22" xfId="0" applyNumberFormat="1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25" borderId="48" xfId="0" applyNumberFormat="1" applyFont="1" applyFill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182" fontId="2" fillId="0" borderId="22" xfId="0" applyNumberFormat="1" applyFont="1" applyBorder="1" applyAlignment="1">
      <alignment/>
    </xf>
    <xf numFmtId="37" fontId="2" fillId="0" borderId="22" xfId="0" applyNumberFormat="1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1" fontId="2" fillId="24" borderId="22" xfId="0" applyNumberFormat="1" applyFont="1" applyFill="1" applyBorder="1" applyAlignment="1" applyProtection="1">
      <alignment horizontal="right"/>
      <protection locked="0"/>
    </xf>
    <xf numFmtId="194" fontId="2" fillId="24" borderId="22" xfId="0" applyNumberFormat="1" applyFont="1" applyFill="1" applyBorder="1" applyAlignment="1" applyProtection="1">
      <alignment horizontal="right"/>
      <protection locked="0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0" xfId="0" applyFont="1" applyBorder="1" applyAlignment="1">
      <alignment horizontal="left" indent="4"/>
    </xf>
    <xf numFmtId="0" fontId="42" fillId="0" borderId="0" xfId="0" applyFont="1" applyFill="1" applyAlignment="1">
      <alignment horizontal="justify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indent="4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24" borderId="0" xfId="0" applyFill="1" applyAlignment="1" applyProtection="1">
      <alignment/>
      <protection locked="0"/>
    </xf>
    <xf numFmtId="44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38" fontId="4" fillId="0" borderId="60" xfId="0" applyNumberFormat="1" applyFont="1" applyBorder="1" applyAlignment="1">
      <alignment wrapText="1"/>
    </xf>
    <xf numFmtId="38" fontId="4" fillId="0" borderId="61" xfId="0" applyNumberFormat="1" applyFont="1" applyBorder="1" applyAlignment="1">
      <alignment/>
    </xf>
    <xf numFmtId="38" fontId="4" fillId="0" borderId="4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9" fontId="2" fillId="25" borderId="48" xfId="61" applyFont="1" applyFill="1" applyBorder="1" applyAlignment="1">
      <alignment/>
    </xf>
    <xf numFmtId="9" fontId="2" fillId="25" borderId="22" xfId="61" applyFont="1" applyFill="1" applyBorder="1" applyAlignment="1">
      <alignment/>
    </xf>
    <xf numFmtId="10" fontId="2" fillId="0" borderId="48" xfId="0" applyNumberFormat="1" applyFon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32" xfId="0" applyNumberFormat="1" applyBorder="1" applyAlignment="1">
      <alignment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75" fontId="16" fillId="0" borderId="62" xfId="42" applyNumberFormat="1" applyFont="1" applyFill="1" applyBorder="1" applyAlignment="1">
      <alignment/>
    </xf>
    <xf numFmtId="175" fontId="16" fillId="0" borderId="30" xfId="42" applyNumberFormat="1" applyFont="1" applyFill="1" applyBorder="1" applyAlignment="1">
      <alignment/>
    </xf>
    <xf numFmtId="0" fontId="37" fillId="0" borderId="25" xfId="0" applyFont="1" applyBorder="1" applyAlignment="1">
      <alignment horizontal="left" vertical="center" wrapText="1"/>
    </xf>
    <xf numFmtId="0" fontId="37" fillId="25" borderId="2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38" fontId="0" fillId="0" borderId="25" xfId="0" applyNumberFormat="1" applyFont="1" applyFill="1" applyBorder="1" applyAlignment="1">
      <alignment/>
    </xf>
    <xf numFmtId="10" fontId="6" fillId="0" borderId="63" xfId="0" applyNumberFormat="1" applyFont="1" applyBorder="1" applyAlignment="1">
      <alignment/>
    </xf>
    <xf numFmtId="38" fontId="6" fillId="0" borderId="64" xfId="0" applyNumberFormat="1" applyFont="1" applyFill="1" applyBorder="1" applyAlignment="1">
      <alignment/>
    </xf>
    <xf numFmtId="0" fontId="6" fillId="0" borderId="28" xfId="0" applyFont="1" applyBorder="1" applyAlignment="1">
      <alignment horizontal="left"/>
    </xf>
    <xf numFmtId="182" fontId="6" fillId="0" borderId="63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7" fillId="0" borderId="65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left" vertical="center" wrapText="1"/>
    </xf>
    <xf numFmtId="0" fontId="37" fillId="0" borderId="66" xfId="0" applyFont="1" applyFill="1" applyBorder="1" applyAlignment="1">
      <alignment horizontal="left" vertical="center" wrapText="1"/>
    </xf>
    <xf numFmtId="0" fontId="38" fillId="0" borderId="66" xfId="0" applyFont="1" applyBorder="1" applyAlignment="1">
      <alignment horizontal="left" vertical="center" wrapText="1"/>
    </xf>
    <xf numFmtId="0" fontId="38" fillId="0" borderId="66" xfId="0" applyFont="1" applyFill="1" applyBorder="1" applyAlignment="1">
      <alignment horizontal="left" vertical="center" wrapText="1"/>
    </xf>
    <xf numFmtId="182" fontId="2" fillId="25" borderId="22" xfId="0" applyNumberFormat="1" applyFont="1" applyFill="1" applyBorder="1" applyAlignment="1">
      <alignment/>
    </xf>
    <xf numFmtId="182" fontId="2" fillId="0" borderId="22" xfId="0" applyNumberFormat="1" applyFont="1" applyFill="1" applyBorder="1" applyAlignment="1">
      <alignment/>
    </xf>
    <xf numFmtId="3" fontId="38" fillId="0" borderId="44" xfId="0" applyNumberFormat="1" applyFont="1" applyFill="1" applyBorder="1" applyAlignment="1">
      <alignment horizontal="center" vertical="center" wrapText="1"/>
    </xf>
    <xf numFmtId="3" fontId="38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4" fontId="4" fillId="0" borderId="16" xfId="0" applyNumberFormat="1" applyFont="1" applyBorder="1" applyAlignment="1">
      <alignment/>
    </xf>
    <xf numFmtId="0" fontId="37" fillId="0" borderId="0" xfId="0" applyFont="1" applyFill="1" applyAlignment="1">
      <alignment/>
    </xf>
    <xf numFmtId="0" fontId="15" fillId="0" borderId="0" xfId="0" applyFont="1" applyAlignment="1" applyProtection="1">
      <alignment/>
      <protection/>
    </xf>
    <xf numFmtId="175" fontId="16" fillId="26" borderId="65" xfId="42" applyNumberFormat="1" applyFont="1" applyFill="1" applyBorder="1" applyAlignment="1" applyProtection="1">
      <alignment/>
      <protection locked="0"/>
    </xf>
    <xf numFmtId="176" fontId="18" fillId="26" borderId="67" xfId="61" applyNumberFormat="1" applyFont="1" applyFill="1" applyBorder="1" applyAlignment="1" applyProtection="1">
      <alignment/>
      <protection locked="0"/>
    </xf>
    <xf numFmtId="175" fontId="16" fillId="26" borderId="66" xfId="42" applyNumberFormat="1" applyFont="1" applyFill="1" applyBorder="1" applyAlignment="1" applyProtection="1">
      <alignment/>
      <protection locked="0"/>
    </xf>
    <xf numFmtId="175" fontId="16" fillId="26" borderId="32" xfId="42" applyNumberFormat="1" applyFont="1" applyFill="1" applyBorder="1" applyAlignment="1" applyProtection="1">
      <alignment/>
      <protection locked="0"/>
    </xf>
    <xf numFmtId="176" fontId="18" fillId="26" borderId="65" xfId="61" applyNumberFormat="1" applyFont="1" applyFill="1" applyBorder="1" applyAlignment="1" applyProtection="1">
      <alignment/>
      <protection locked="0"/>
    </xf>
    <xf numFmtId="176" fontId="18" fillId="26" borderId="32" xfId="61" applyNumberFormat="1" applyFont="1" applyFill="1" applyBorder="1" applyAlignment="1" applyProtection="1">
      <alignment/>
      <protection locked="0"/>
    </xf>
    <xf numFmtId="176" fontId="18" fillId="26" borderId="25" xfId="61" applyNumberFormat="1" applyFont="1" applyFill="1" applyBorder="1" applyAlignment="1" applyProtection="1">
      <alignment/>
      <protection locked="0"/>
    </xf>
    <xf numFmtId="176" fontId="18" fillId="26" borderId="25" xfId="61" applyNumberFormat="1" applyFont="1" applyFill="1" applyBorder="1" applyAlignment="1">
      <alignment/>
    </xf>
    <xf numFmtId="175" fontId="16" fillId="26" borderId="25" xfId="42" applyNumberFormat="1" applyFont="1" applyFill="1" applyBorder="1" applyAlignment="1">
      <alignment/>
    </xf>
    <xf numFmtId="175" fontId="16" fillId="26" borderId="26" xfId="42" applyNumberFormat="1" applyFont="1" applyFill="1" applyBorder="1" applyAlignment="1" applyProtection="1">
      <alignment/>
      <protection locked="0"/>
    </xf>
    <xf numFmtId="175" fontId="16" fillId="26" borderId="68" xfId="42" applyNumberFormat="1" applyFont="1" applyFill="1" applyBorder="1" applyAlignment="1" applyProtection="1">
      <alignment/>
      <protection locked="0"/>
    </xf>
    <xf numFmtId="175" fontId="16" fillId="26" borderId="69" xfId="42" applyNumberFormat="1" applyFont="1" applyFill="1" applyBorder="1" applyAlignment="1" applyProtection="1">
      <alignment/>
      <protection locked="0"/>
    </xf>
    <xf numFmtId="198" fontId="17" fillId="0" borderId="70" xfId="0" applyNumberFormat="1" applyFont="1" applyBorder="1" applyAlignment="1">
      <alignment/>
    </xf>
    <xf numFmtId="198" fontId="17" fillId="0" borderId="15" xfId="61" applyNumberFormat="1" applyFont="1" applyBorder="1" applyAlignment="1">
      <alignment/>
    </xf>
    <xf numFmtId="198" fontId="15" fillId="0" borderId="41" xfId="42" applyNumberFormat="1" applyFont="1" applyBorder="1" applyAlignment="1">
      <alignment/>
    </xf>
    <xf numFmtId="198" fontId="6" fillId="0" borderId="0" xfId="42" applyNumberFormat="1" applyFont="1" applyAlignment="1">
      <alignment/>
    </xf>
    <xf numFmtId="198" fontId="6" fillId="0" borderId="0" xfId="42" applyNumberFormat="1" applyFont="1" applyFill="1" applyAlignment="1">
      <alignment/>
    </xf>
    <xf numFmtId="198" fontId="6" fillId="0" borderId="0" xfId="0" applyNumberFormat="1" applyFont="1" applyAlignment="1">
      <alignment/>
    </xf>
    <xf numFmtId="172" fontId="2" fillId="0" borderId="22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0" fillId="27" borderId="0" xfId="0" applyFill="1" applyBorder="1" applyAlignment="1">
      <alignment/>
    </xf>
    <xf numFmtId="0" fontId="44" fillId="0" borderId="24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3" fillId="28" borderId="71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 vertical="center" wrapText="1"/>
    </xf>
    <xf numFmtId="0" fontId="43" fillId="28" borderId="72" xfId="0" applyFont="1" applyFill="1" applyBorder="1" applyAlignment="1">
      <alignment vertical="center" wrapText="1"/>
    </xf>
    <xf numFmtId="0" fontId="43" fillId="28" borderId="73" xfId="0" applyFont="1" applyFill="1" applyBorder="1" applyAlignment="1">
      <alignment vertical="center" wrapText="1"/>
    </xf>
    <xf numFmtId="0" fontId="45" fillId="0" borderId="74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37" fontId="45" fillId="0" borderId="0" xfId="0" applyNumberFormat="1" applyFont="1" applyFill="1" applyBorder="1" applyAlignment="1">
      <alignment vertical="center" wrapText="1"/>
    </xf>
    <xf numFmtId="37" fontId="45" fillId="0" borderId="18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43" fillId="28" borderId="73" xfId="0" applyFont="1" applyFill="1" applyBorder="1" applyAlignment="1">
      <alignment vertical="center"/>
    </xf>
    <xf numFmtId="0" fontId="54" fillId="0" borderId="20" xfId="0" applyFont="1" applyBorder="1" applyAlignment="1">
      <alignment/>
    </xf>
    <xf numFmtId="37" fontId="45" fillId="0" borderId="0" xfId="0" applyNumberFormat="1" applyFont="1" applyFill="1" applyBorder="1" applyAlignment="1">
      <alignment horizontal="right" vertical="center" wrapText="1"/>
    </xf>
    <xf numFmtId="6" fontId="45" fillId="0" borderId="0" xfId="0" applyNumberFormat="1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 horizontal="left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3" fillId="28" borderId="75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3" fillId="28" borderId="76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43" fillId="28" borderId="71" xfId="0" applyFont="1" applyFill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77" xfId="0" applyFont="1" applyFill="1" applyBorder="1" applyAlignment="1">
      <alignment/>
    </xf>
    <xf numFmtId="0" fontId="56" fillId="0" borderId="20" xfId="0" applyFont="1" applyBorder="1" applyAlignment="1">
      <alignment/>
    </xf>
    <xf numFmtId="0" fontId="55" fillId="0" borderId="20" xfId="0" applyFont="1" applyBorder="1" applyAlignment="1">
      <alignment horizontal="left" indent="1"/>
    </xf>
    <xf numFmtId="0" fontId="55" fillId="0" borderId="20" xfId="0" applyFont="1" applyBorder="1" applyAlignment="1">
      <alignment horizontal="left" indent="2"/>
    </xf>
    <xf numFmtId="0" fontId="55" fillId="0" borderId="70" xfId="0" applyFont="1" applyBorder="1" applyAlignment="1">
      <alignment horizontal="left" indent="2"/>
    </xf>
    <xf numFmtId="0" fontId="54" fillId="0" borderId="15" xfId="0" applyFont="1" applyBorder="1" applyAlignment="1">
      <alignment/>
    </xf>
    <xf numFmtId="0" fontId="54" fillId="0" borderId="41" xfId="0" applyFont="1" applyBorder="1" applyAlignment="1">
      <alignment/>
    </xf>
    <xf numFmtId="0" fontId="43" fillId="28" borderId="78" xfId="0" applyFont="1" applyFill="1" applyBorder="1" applyAlignment="1">
      <alignment vertical="center" wrapText="1"/>
    </xf>
    <xf numFmtId="41" fontId="17" fillId="25" borderId="79" xfId="42" applyNumberFormat="1" applyFont="1" applyFill="1" applyBorder="1" applyAlignment="1" applyProtection="1">
      <alignment horizontal="right"/>
      <protection locked="0"/>
    </xf>
    <xf numFmtId="0" fontId="54" fillId="25" borderId="0" xfId="0" applyFont="1" applyFill="1" applyBorder="1" applyAlignment="1">
      <alignment/>
    </xf>
    <xf numFmtId="9" fontId="54" fillId="25" borderId="0" xfId="0" applyNumberFormat="1" applyFont="1" applyFill="1" applyBorder="1" applyAlignment="1">
      <alignment/>
    </xf>
    <xf numFmtId="0" fontId="0" fillId="25" borderId="0" xfId="0" applyFill="1" applyAlignment="1" applyProtection="1">
      <alignment/>
      <protection locked="0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3" fillId="28" borderId="80" xfId="0" applyFont="1" applyFill="1" applyBorder="1" applyAlignment="1">
      <alignment vertical="center"/>
    </xf>
    <xf numFmtId="0" fontId="0" fillId="0" borderId="20" xfId="0" applyBorder="1" applyAlignment="1">
      <alignment/>
    </xf>
    <xf numFmtId="6" fontId="45" fillId="0" borderId="18" xfId="0" applyNumberFormat="1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25" borderId="77" xfId="0" applyFont="1" applyFill="1" applyBorder="1" applyAlignment="1">
      <alignment vertical="center" wrapText="1"/>
    </xf>
    <xf numFmtId="0" fontId="0" fillId="25" borderId="81" xfId="0" applyFont="1" applyFill="1" applyBorder="1" applyAlignment="1">
      <alignment horizontal="left" vertical="center" wrapText="1"/>
    </xf>
    <xf numFmtId="49" fontId="0" fillId="25" borderId="82" xfId="0" applyNumberFormat="1" applyFont="1" applyFill="1" applyBorder="1" applyAlignment="1">
      <alignment horizontal="left" vertical="center" wrapText="1"/>
    </xf>
    <xf numFmtId="37" fontId="0" fillId="25" borderId="0" xfId="0" applyNumberFormat="1" applyFont="1" applyFill="1" applyBorder="1" applyAlignment="1">
      <alignment horizontal="right" vertical="center" wrapText="1"/>
    </xf>
    <xf numFmtId="6" fontId="0" fillId="25" borderId="0" xfId="0" applyNumberFormat="1" applyFont="1" applyFill="1" applyBorder="1" applyAlignment="1">
      <alignment horizontal="right" vertical="center" wrapText="1"/>
    </xf>
    <xf numFmtId="37" fontId="0" fillId="25" borderId="0" xfId="0" applyNumberFormat="1" applyFont="1" applyFill="1" applyBorder="1" applyAlignment="1">
      <alignment horizontal="left" vertical="center" wrapText="1"/>
    </xf>
    <xf numFmtId="37" fontId="0" fillId="25" borderId="77" xfId="0" applyNumberFormat="1" applyFont="1" applyFill="1" applyBorder="1" applyAlignment="1">
      <alignment horizontal="left" vertical="center" wrapText="1"/>
    </xf>
    <xf numFmtId="6" fontId="0" fillId="25" borderId="77" xfId="0" applyNumberFormat="1" applyFont="1" applyFill="1" applyBorder="1" applyAlignment="1">
      <alignment horizontal="left" vertical="center" wrapText="1"/>
    </xf>
    <xf numFmtId="6" fontId="0" fillId="25" borderId="0" xfId="0" applyNumberFormat="1" applyFont="1" applyFill="1" applyBorder="1" applyAlignment="1">
      <alignment horizontal="left" vertical="center" wrapText="1"/>
    </xf>
    <xf numFmtId="6" fontId="0" fillId="0" borderId="0" xfId="0" applyNumberFormat="1" applyFont="1" applyFill="1" applyBorder="1" applyAlignment="1">
      <alignment horizontal="right" vertical="center" wrapText="1"/>
    </xf>
    <xf numFmtId="8" fontId="0" fillId="0" borderId="0" xfId="0" applyNumberFormat="1" applyFont="1" applyFill="1" applyBorder="1" applyAlignment="1">
      <alignment horizontal="right" vertical="center" wrapText="1"/>
    </xf>
    <xf numFmtId="5" fontId="54" fillId="25" borderId="0" xfId="0" applyNumberFormat="1" applyFont="1" applyFill="1" applyBorder="1" applyAlignment="1">
      <alignment/>
    </xf>
    <xf numFmtId="5" fontId="54" fillId="25" borderId="13" xfId="0" applyNumberFormat="1" applyFont="1" applyFill="1" applyBorder="1" applyAlignment="1">
      <alignment/>
    </xf>
    <xf numFmtId="5" fontId="54" fillId="0" borderId="0" xfId="0" applyNumberFormat="1" applyFont="1" applyBorder="1" applyAlignment="1">
      <alignment/>
    </xf>
    <xf numFmtId="3" fontId="57" fillId="0" borderId="0" xfId="0" applyNumberFormat="1" applyFont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83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9" fontId="0" fillId="0" borderId="0" xfId="61" applyFont="1" applyAlignment="1">
      <alignment/>
    </xf>
    <xf numFmtId="175" fontId="2" fillId="25" borderId="13" xfId="42" applyNumberFormat="1" applyFont="1" applyFill="1" applyBorder="1" applyAlignment="1" applyProtection="1">
      <alignment/>
      <protection locked="0"/>
    </xf>
    <xf numFmtId="0" fontId="0" fillId="25" borderId="25" xfId="0" applyFill="1" applyBorder="1" applyAlignment="1">
      <alignment wrapText="1"/>
    </xf>
    <xf numFmtId="184" fontId="0" fillId="25" borderId="25" xfId="46" applyNumberFormat="1" applyFont="1" applyFill="1" applyBorder="1" applyAlignment="1">
      <alignment/>
    </xf>
    <xf numFmtId="0" fontId="0" fillId="25" borderId="25" xfId="0" applyFill="1" applyBorder="1" applyAlignment="1">
      <alignment/>
    </xf>
    <xf numFmtId="184" fontId="0" fillId="25" borderId="67" xfId="46" applyNumberFormat="1" applyFont="1" applyFill="1" applyBorder="1" applyAlignment="1">
      <alignment/>
    </xf>
    <xf numFmtId="44" fontId="0" fillId="25" borderId="26" xfId="44" applyFont="1" applyFill="1" applyBorder="1" applyAlignment="1">
      <alignment/>
    </xf>
    <xf numFmtId="0" fontId="4" fillId="0" borderId="86" xfId="0" applyFont="1" applyBorder="1" applyAlignment="1">
      <alignment horizontal="center" wrapText="1"/>
    </xf>
    <xf numFmtId="0" fontId="4" fillId="0" borderId="87" xfId="0" applyFont="1" applyBorder="1" applyAlignment="1">
      <alignment horizontal="center" wrapText="1"/>
    </xf>
    <xf numFmtId="0" fontId="4" fillId="0" borderId="88" xfId="0" applyFont="1" applyBorder="1" applyAlignment="1">
      <alignment horizontal="center" wrapText="1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" fillId="25" borderId="67" xfId="0" applyFont="1" applyFill="1" applyBorder="1" applyAlignment="1">
      <alignment horizontal="center"/>
    </xf>
    <xf numFmtId="0" fontId="2" fillId="25" borderId="89" xfId="0" applyFont="1" applyFill="1" applyBorder="1" applyAlignment="1">
      <alignment horizontal="center"/>
    </xf>
    <xf numFmtId="3" fontId="4" fillId="0" borderId="86" xfId="0" applyNumberFormat="1" applyFont="1" applyBorder="1" applyAlignment="1">
      <alignment horizontal="center"/>
    </xf>
    <xf numFmtId="3" fontId="4" fillId="0" borderId="8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43" fontId="0" fillId="0" borderId="53" xfId="42" applyFont="1" applyFill="1" applyBorder="1" applyAlignment="1">
      <alignment horizontal="center"/>
    </xf>
    <xf numFmtId="43" fontId="0" fillId="0" borderId="54" xfId="42" applyFon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4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53" xfId="0" applyNumberFormat="1" applyFill="1" applyBorder="1" applyAlignment="1" applyProtection="1">
      <alignment horizontal="center"/>
      <protection locked="0"/>
    </xf>
    <xf numFmtId="0" fontId="0" fillId="0" borderId="54" xfId="0" applyNumberFormat="1" applyFill="1" applyBorder="1" applyAlignment="1" applyProtection="1">
      <alignment horizontal="center"/>
      <protection locked="0"/>
    </xf>
    <xf numFmtId="0" fontId="0" fillId="0" borderId="90" xfId="0" applyBorder="1" applyAlignment="1">
      <alignment horizontal="center"/>
    </xf>
    <xf numFmtId="0" fontId="0" fillId="0" borderId="68" xfId="0" applyBorder="1" applyAlignment="1">
      <alignment horizontal="center"/>
    </xf>
    <xf numFmtId="44" fontId="0" fillId="25" borderId="91" xfId="0" applyNumberFormat="1" applyFill="1" applyBorder="1" applyAlignment="1" applyProtection="1">
      <alignment horizontal="center"/>
      <protection locked="0"/>
    </xf>
    <xf numFmtId="44" fontId="0" fillId="25" borderId="69" xfId="0" applyNumberFormat="1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24" borderId="55" xfId="0" applyFont="1" applyFill="1" applyBorder="1" applyAlignment="1">
      <alignment horizontal="center" vertical="top" wrapText="1"/>
    </xf>
    <xf numFmtId="0" fontId="2" fillId="24" borderId="57" xfId="0" applyFont="1" applyFill="1" applyBorder="1" applyAlignment="1">
      <alignment horizontal="center" vertical="top" wrapText="1"/>
    </xf>
    <xf numFmtId="0" fontId="0" fillId="25" borderId="77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56" fillId="28" borderId="92" xfId="0" applyFont="1" applyFill="1" applyBorder="1" applyAlignment="1">
      <alignment horizontal="left"/>
    </xf>
    <xf numFmtId="0" fontId="56" fillId="28" borderId="93" xfId="0" applyFont="1" applyFill="1" applyBorder="1" applyAlignment="1">
      <alignment horizontal="left"/>
    </xf>
    <xf numFmtId="0" fontId="0" fillId="0" borderId="56" xfId="0" applyBorder="1" applyAlignment="1">
      <alignment horizontal="center" wrapText="1"/>
    </xf>
    <xf numFmtId="0" fontId="15" fillId="0" borderId="15" xfId="0" applyFont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56"/>
  <sheetViews>
    <sheetView workbookViewId="0" topLeftCell="A1">
      <selection activeCell="B3" sqref="B3"/>
    </sheetView>
  </sheetViews>
  <sheetFormatPr defaultColWidth="9.140625" defaultRowHeight="12.75"/>
  <cols>
    <col min="1" max="1" width="108.421875" style="274" customWidth="1"/>
    <col min="2" max="16384" width="9.140625" style="244" customWidth="1"/>
  </cols>
  <sheetData>
    <row r="1" ht="15.75">
      <c r="A1" s="271" t="s">
        <v>234</v>
      </c>
    </row>
    <row r="2" ht="15.75">
      <c r="A2" s="258" t="s">
        <v>276</v>
      </c>
    </row>
    <row r="3" ht="15.75">
      <c r="A3" s="259" t="s">
        <v>269</v>
      </c>
    </row>
    <row r="4" ht="31.5">
      <c r="A4" s="258" t="s">
        <v>359</v>
      </c>
    </row>
    <row r="5" ht="31.5">
      <c r="A5" s="258" t="s">
        <v>235</v>
      </c>
    </row>
    <row r="6" ht="15.75">
      <c r="A6" s="273" t="s">
        <v>230</v>
      </c>
    </row>
    <row r="7" ht="15.75">
      <c r="A7" s="274" t="s">
        <v>236</v>
      </c>
    </row>
    <row r="8" ht="15.75">
      <c r="A8" s="274" t="s">
        <v>289</v>
      </c>
    </row>
    <row r="9" ht="31.5">
      <c r="A9" s="274" t="s">
        <v>293</v>
      </c>
    </row>
    <row r="10" ht="15.75">
      <c r="A10" s="273" t="s">
        <v>239</v>
      </c>
    </row>
    <row r="11" ht="15.75">
      <c r="A11" s="274" t="s">
        <v>294</v>
      </c>
    </row>
    <row r="12" ht="15.75">
      <c r="A12" s="274" t="s">
        <v>277</v>
      </c>
    </row>
    <row r="13" ht="15.75">
      <c r="A13" s="274" t="s">
        <v>295</v>
      </c>
    </row>
    <row r="14" ht="15.75">
      <c r="A14" s="274" t="s">
        <v>296</v>
      </c>
    </row>
    <row r="15" ht="31.5">
      <c r="A15" s="275" t="s">
        <v>297</v>
      </c>
    </row>
    <row r="16" ht="15.75">
      <c r="A16" s="274" t="s">
        <v>266</v>
      </c>
    </row>
    <row r="17" ht="15.75">
      <c r="A17" s="273" t="s">
        <v>240</v>
      </c>
    </row>
    <row r="18" ht="15.75">
      <c r="A18" s="274" t="s">
        <v>294</v>
      </c>
    </row>
    <row r="19" ht="15.75">
      <c r="A19" s="274" t="s">
        <v>278</v>
      </c>
    </row>
    <row r="20" ht="31.5">
      <c r="A20" s="274" t="s">
        <v>279</v>
      </c>
    </row>
    <row r="21" ht="15.75">
      <c r="A21" s="274" t="s">
        <v>266</v>
      </c>
    </row>
    <row r="22" ht="15.75">
      <c r="A22" s="272" t="s">
        <v>251</v>
      </c>
    </row>
    <row r="23" ht="15.75">
      <c r="A23" s="274" t="s">
        <v>280</v>
      </c>
    </row>
    <row r="24" ht="15.75">
      <c r="A24" s="274" t="s">
        <v>281</v>
      </c>
    </row>
    <row r="25" ht="15.75">
      <c r="A25" s="272" t="s">
        <v>252</v>
      </c>
    </row>
    <row r="26" ht="15.75">
      <c r="A26" s="274" t="s">
        <v>298</v>
      </c>
    </row>
    <row r="27" ht="15.75">
      <c r="A27" s="274" t="s">
        <v>282</v>
      </c>
    </row>
    <row r="28" ht="15.75">
      <c r="A28" s="272" t="s">
        <v>291</v>
      </c>
    </row>
    <row r="29" ht="15.75">
      <c r="A29" s="274" t="s">
        <v>299</v>
      </c>
    </row>
    <row r="30" ht="15.75">
      <c r="A30" s="273" t="s">
        <v>253</v>
      </c>
    </row>
    <row r="31" ht="15.75">
      <c r="A31" s="274" t="s">
        <v>283</v>
      </c>
    </row>
    <row r="32" ht="15.75">
      <c r="A32" s="274" t="s">
        <v>267</v>
      </c>
    </row>
    <row r="33" ht="15.75">
      <c r="A33" s="275" t="s">
        <v>284</v>
      </c>
    </row>
    <row r="34" ht="15.75">
      <c r="A34" s="274" t="s">
        <v>270</v>
      </c>
    </row>
    <row r="35" ht="15.75">
      <c r="A35" s="273" t="s">
        <v>263</v>
      </c>
    </row>
    <row r="36" ht="15.75">
      <c r="A36" s="275" t="s">
        <v>285</v>
      </c>
    </row>
    <row r="37" ht="15.75">
      <c r="A37" s="274" t="s">
        <v>271</v>
      </c>
    </row>
    <row r="38" ht="15.75">
      <c r="A38" s="274" t="s">
        <v>270</v>
      </c>
    </row>
    <row r="39" ht="15.75">
      <c r="A39" s="272" t="s">
        <v>254</v>
      </c>
    </row>
    <row r="40" ht="15.75">
      <c r="A40" s="274" t="s">
        <v>272</v>
      </c>
    </row>
    <row r="41" ht="15.75">
      <c r="A41" s="274" t="s">
        <v>270</v>
      </c>
    </row>
    <row r="42" ht="15.75">
      <c r="A42" s="274" t="s">
        <v>286</v>
      </c>
    </row>
    <row r="43" ht="15.75">
      <c r="A43" s="274" t="s">
        <v>237</v>
      </c>
    </row>
    <row r="44" ht="15.75">
      <c r="A44" s="272" t="s">
        <v>255</v>
      </c>
    </row>
    <row r="45" ht="15.75">
      <c r="A45" s="274" t="s">
        <v>287</v>
      </c>
    </row>
    <row r="46" ht="15.75">
      <c r="A46" s="274" t="s">
        <v>288</v>
      </c>
    </row>
    <row r="47" ht="15" customHeight="1">
      <c r="A47" s="274" t="s">
        <v>300</v>
      </c>
    </row>
    <row r="48" ht="15.75">
      <c r="A48" s="272" t="s">
        <v>354</v>
      </c>
    </row>
    <row r="49" ht="15.75">
      <c r="A49" s="274" t="s">
        <v>303</v>
      </c>
    </row>
    <row r="50" ht="15.75">
      <c r="A50" s="274" t="s">
        <v>304</v>
      </c>
    </row>
    <row r="51" ht="15.75">
      <c r="A51" s="272" t="s">
        <v>358</v>
      </c>
    </row>
    <row r="52" ht="15.75">
      <c r="A52" s="274" t="s">
        <v>356</v>
      </c>
    </row>
    <row r="56" ht="15.75">
      <c r="A56" s="272"/>
    </row>
  </sheetData>
  <sheetProtection/>
  <printOptions gridLines="1" horizontalCentered="1"/>
  <pageMargins left="0.25" right="0.25" top="0.25" bottom="0.25" header="0.75" footer="0.25"/>
  <pageSetup fitToWidth="0" fitToHeight="1"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1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00390625" style="74" customWidth="1"/>
    <col min="2" max="2" width="54.00390625" style="74" customWidth="1"/>
    <col min="3" max="3" width="1.7109375" style="74" customWidth="1"/>
    <col min="4" max="5" width="15.7109375" style="49" customWidth="1"/>
    <col min="6" max="7" width="9.140625" style="74" customWidth="1"/>
    <col min="8" max="8" width="8.28125" style="74" bestFit="1" customWidth="1"/>
    <col min="9" max="9" width="7.140625" style="74" bestFit="1" customWidth="1"/>
    <col min="10" max="16384" width="9.140625" style="74" customWidth="1"/>
  </cols>
  <sheetData>
    <row r="1" spans="2:5" ht="15" customHeight="1">
      <c r="B1" s="402" t="s">
        <v>264</v>
      </c>
      <c r="C1" s="402"/>
      <c r="D1" s="402"/>
      <c r="E1" s="402"/>
    </row>
    <row r="2" spans="2:3" ht="15">
      <c r="B2" s="48"/>
      <c r="C2" s="48"/>
    </row>
    <row r="3" spans="2:3" ht="15">
      <c r="B3" s="48"/>
      <c r="C3" s="48"/>
    </row>
    <row r="4" spans="1:4" ht="15">
      <c r="A4" s="50" t="s">
        <v>114</v>
      </c>
      <c r="C4" s="51"/>
      <c r="D4" s="52"/>
    </row>
    <row r="5" spans="2:3" ht="15">
      <c r="B5" s="51"/>
      <c r="C5" s="51"/>
    </row>
    <row r="6" spans="2:5" ht="15">
      <c r="B6" s="51" t="s">
        <v>119</v>
      </c>
      <c r="C6" s="51"/>
      <c r="E6" s="72">
        <f>'Income Averaging - UDR'!M38</f>
        <v>0</v>
      </c>
    </row>
    <row r="7" spans="2:3" ht="15">
      <c r="B7" s="51"/>
      <c r="C7" s="51"/>
    </row>
    <row r="8" spans="2:3" ht="15">
      <c r="B8" s="51" t="s">
        <v>120</v>
      </c>
      <c r="C8" s="51"/>
    </row>
    <row r="9" spans="2:3" ht="15">
      <c r="B9" s="51"/>
      <c r="C9" s="51"/>
    </row>
    <row r="10" spans="2:9" ht="15">
      <c r="B10" s="53" t="s">
        <v>115</v>
      </c>
      <c r="C10" s="53"/>
      <c r="I10" s="54"/>
    </row>
    <row r="11" spans="2:6" ht="15">
      <c r="B11" s="51"/>
      <c r="C11" s="51"/>
      <c r="D11" s="55"/>
      <c r="E11" s="52"/>
      <c r="F11" s="56"/>
    </row>
    <row r="12" spans="2:6" ht="15">
      <c r="B12" s="160"/>
      <c r="C12" s="161"/>
      <c r="D12" s="97"/>
      <c r="E12" s="52"/>
      <c r="F12" s="56"/>
    </row>
    <row r="13" spans="2:5" ht="15">
      <c r="B13" s="98"/>
      <c r="C13" s="99"/>
      <c r="D13" s="97"/>
      <c r="E13" s="57"/>
    </row>
    <row r="14" spans="2:5" ht="15">
      <c r="B14" s="98"/>
      <c r="C14" s="99"/>
      <c r="D14" s="100"/>
      <c r="E14" s="58"/>
    </row>
    <row r="15" spans="2:5" s="162" customFormat="1" ht="15">
      <c r="B15" s="59"/>
      <c r="C15" s="59"/>
      <c r="D15" s="60"/>
      <c r="E15" s="61"/>
    </row>
    <row r="16" spans="2:8" ht="15">
      <c r="B16" s="51" t="s">
        <v>121</v>
      </c>
      <c r="C16" s="62"/>
      <c r="D16" s="63"/>
      <c r="E16" s="64">
        <f>SUM(D12:D14)</f>
        <v>0</v>
      </c>
      <c r="H16" s="48"/>
    </row>
    <row r="17" spans="2:3" ht="15">
      <c r="B17" s="51"/>
      <c r="C17" s="62"/>
    </row>
    <row r="18" spans="2:5" ht="15">
      <c r="B18" s="51" t="s">
        <v>122</v>
      </c>
      <c r="C18" s="51"/>
      <c r="E18" s="64">
        <f>E16+E6</f>
        <v>0</v>
      </c>
    </row>
    <row r="19" spans="2:3" ht="15">
      <c r="B19" s="51"/>
      <c r="C19" s="51"/>
    </row>
    <row r="20" spans="2:5" ht="15">
      <c r="B20" s="50" t="s">
        <v>123</v>
      </c>
      <c r="C20" s="51"/>
      <c r="D20" s="96"/>
      <c r="E20" s="65">
        <f>-(E18*D20)</f>
        <v>0</v>
      </c>
    </row>
    <row r="21" spans="2:3" ht="15">
      <c r="B21" s="51"/>
      <c r="C21" s="51"/>
    </row>
    <row r="22" spans="2:5" ht="15.75" thickBot="1">
      <c r="B22" s="50" t="s">
        <v>124</v>
      </c>
      <c r="C22" s="51"/>
      <c r="E22" s="66">
        <f>E18+E20</f>
        <v>0</v>
      </c>
    </row>
    <row r="23" spans="2:3" ht="15">
      <c r="B23" s="51"/>
      <c r="C23" s="51"/>
    </row>
    <row r="24" spans="2:3" ht="15">
      <c r="B24" s="53" t="s">
        <v>116</v>
      </c>
      <c r="C24" s="53"/>
    </row>
    <row r="25" spans="2:3" ht="15">
      <c r="B25" s="51"/>
      <c r="C25" s="51"/>
    </row>
    <row r="26" spans="2:3" ht="15">
      <c r="B26" s="51"/>
      <c r="C26" s="51"/>
    </row>
    <row r="27" spans="2:5" ht="15">
      <c r="B27" s="51" t="s">
        <v>125</v>
      </c>
      <c r="C27" s="51"/>
      <c r="E27" s="67">
        <f>E18*12</f>
        <v>0</v>
      </c>
    </row>
    <row r="28" spans="2:5" ht="15">
      <c r="B28" s="51"/>
      <c r="C28" s="51"/>
      <c r="E28" s="67"/>
    </row>
    <row r="29" spans="2:5" ht="15">
      <c r="B29" s="50" t="s">
        <v>194</v>
      </c>
      <c r="C29" s="50"/>
      <c r="D29" s="68">
        <f>D20</f>
        <v>0</v>
      </c>
      <c r="E29" s="69">
        <f>-(D29*E27)</f>
        <v>0</v>
      </c>
    </row>
    <row r="30" spans="2:3" ht="15">
      <c r="B30" s="51"/>
      <c r="C30" s="51"/>
    </row>
    <row r="31" spans="2:5" ht="15.75" thickBot="1">
      <c r="B31" s="50" t="s">
        <v>126</v>
      </c>
      <c r="C31" s="50"/>
      <c r="E31" s="70">
        <f>E29+E27</f>
        <v>0</v>
      </c>
    </row>
    <row r="32" spans="2:3" ht="15">
      <c r="B32" s="51"/>
      <c r="C32" s="51"/>
    </row>
    <row r="33" spans="2:3" ht="15">
      <c r="B33" s="51"/>
      <c r="C33" s="51"/>
    </row>
    <row r="34" spans="2:3" ht="15">
      <c r="B34" s="51"/>
      <c r="C34" s="51"/>
    </row>
    <row r="35" spans="2:5" ht="15">
      <c r="B35" s="51" t="s">
        <v>127</v>
      </c>
      <c r="C35" s="51"/>
      <c r="E35" s="95"/>
    </row>
    <row r="36" spans="3:5" ht="15">
      <c r="C36" s="51"/>
      <c r="E36" s="71"/>
    </row>
    <row r="37" spans="2:5" ht="15">
      <c r="B37" s="51" t="s">
        <v>128</v>
      </c>
      <c r="C37" s="51"/>
      <c r="E37" s="72">
        <f>E35*12</f>
        <v>0</v>
      </c>
    </row>
    <row r="38" spans="3:5" ht="15">
      <c r="C38" s="51"/>
      <c r="E38" s="71"/>
    </row>
    <row r="39" spans="2:5" ht="15">
      <c r="B39" s="51"/>
      <c r="C39" s="51"/>
      <c r="E39" s="71"/>
    </row>
    <row r="40" spans="2:5" ht="15">
      <c r="B40" s="51"/>
      <c r="C40" s="51"/>
      <c r="E40" s="71"/>
    </row>
    <row r="41" spans="2:5" ht="15">
      <c r="B41" s="51"/>
      <c r="C41" s="51"/>
      <c r="E41" s="73"/>
    </row>
    <row r="42" spans="2:4" ht="15.75" thickBot="1">
      <c r="B42" s="50" t="s">
        <v>117</v>
      </c>
      <c r="C42" s="51"/>
      <c r="D42" s="94" t="s">
        <v>118</v>
      </c>
    </row>
    <row r="43" spans="2:3" ht="15">
      <c r="B43" s="51"/>
      <c r="C43" s="51"/>
    </row>
    <row r="44" spans="2:3" ht="15">
      <c r="B44" s="51"/>
      <c r="C44" s="51"/>
    </row>
    <row r="45" spans="2:3" ht="15">
      <c r="B45" s="51"/>
      <c r="C45" s="51"/>
    </row>
    <row r="46" spans="2:3" ht="15">
      <c r="B46" s="51"/>
      <c r="C46" s="51"/>
    </row>
    <row r="47" spans="2:3" ht="15">
      <c r="B47" s="51"/>
      <c r="C47" s="51"/>
    </row>
    <row r="48" spans="2:3" ht="15">
      <c r="B48" s="51"/>
      <c r="C48" s="51"/>
    </row>
    <row r="49" spans="2:3" ht="15">
      <c r="B49" s="51"/>
      <c r="C49" s="51"/>
    </row>
    <row r="50" spans="2:3" ht="15">
      <c r="B50" s="51"/>
      <c r="C50" s="51"/>
    </row>
    <row r="51" spans="2:3" ht="15">
      <c r="B51" s="51"/>
      <c r="C51" s="51"/>
    </row>
    <row r="52" spans="2:3" ht="15">
      <c r="B52" s="51"/>
      <c r="C52" s="51"/>
    </row>
    <row r="53" spans="2:3" ht="15">
      <c r="B53" s="51"/>
      <c r="C53" s="51"/>
    </row>
    <row r="54" spans="2:3" ht="15">
      <c r="B54" s="51"/>
      <c r="C54" s="51"/>
    </row>
    <row r="55" spans="2:3" ht="15">
      <c r="B55" s="51"/>
      <c r="C55" s="51"/>
    </row>
    <row r="56" spans="2:3" ht="15">
      <c r="B56" s="51"/>
      <c r="C56" s="51"/>
    </row>
    <row r="57" spans="2:3" ht="15">
      <c r="B57" s="51"/>
      <c r="C57" s="51"/>
    </row>
    <row r="58" spans="2:3" ht="15">
      <c r="B58" s="51"/>
      <c r="C58" s="51"/>
    </row>
    <row r="59" spans="2:3" ht="15">
      <c r="B59" s="51"/>
      <c r="C59" s="51"/>
    </row>
    <row r="60" spans="2:3" ht="15">
      <c r="B60" s="51"/>
      <c r="C60" s="51"/>
    </row>
    <row r="61" spans="2:3" ht="15">
      <c r="B61" s="51"/>
      <c r="C61" s="51"/>
    </row>
    <row r="62" spans="2:3" ht="15">
      <c r="B62" s="51"/>
      <c r="C62" s="51"/>
    </row>
    <row r="63" spans="2:3" ht="15">
      <c r="B63" s="51"/>
      <c r="C63" s="51"/>
    </row>
    <row r="64" spans="2:3" ht="15">
      <c r="B64" s="51"/>
      <c r="C64" s="51"/>
    </row>
    <row r="65" spans="2:3" ht="15">
      <c r="B65" s="51"/>
      <c r="C65" s="51"/>
    </row>
    <row r="66" spans="2:3" ht="15">
      <c r="B66" s="51"/>
      <c r="C66" s="51"/>
    </row>
    <row r="67" spans="2:3" ht="15">
      <c r="B67" s="51"/>
      <c r="C67" s="51"/>
    </row>
    <row r="68" spans="2:3" ht="15">
      <c r="B68" s="51"/>
      <c r="C68" s="51"/>
    </row>
    <row r="69" spans="2:3" ht="15">
      <c r="B69" s="51"/>
      <c r="C69" s="51"/>
    </row>
    <row r="70" spans="2:3" ht="15">
      <c r="B70" s="51"/>
      <c r="C70" s="51"/>
    </row>
    <row r="71" spans="2:3" ht="15">
      <c r="B71" s="51"/>
      <c r="C71" s="51"/>
    </row>
    <row r="72" spans="2:3" ht="15">
      <c r="B72" s="51"/>
      <c r="C72" s="51"/>
    </row>
    <row r="73" spans="2:3" ht="15">
      <c r="B73" s="51"/>
      <c r="C73" s="51"/>
    </row>
    <row r="74" spans="2:3" ht="15">
      <c r="B74" s="51"/>
      <c r="C74" s="51"/>
    </row>
    <row r="75" spans="2:3" ht="15">
      <c r="B75" s="51"/>
      <c r="C75" s="51"/>
    </row>
    <row r="76" spans="2:3" ht="15">
      <c r="B76" s="51"/>
      <c r="C76" s="51"/>
    </row>
    <row r="77" spans="2:3" ht="15">
      <c r="B77" s="51"/>
      <c r="C77" s="51"/>
    </row>
    <row r="78" spans="2:3" ht="15">
      <c r="B78" s="51"/>
      <c r="C78" s="51"/>
    </row>
    <row r="79" spans="2:3" ht="15">
      <c r="B79" s="51"/>
      <c r="C79" s="51"/>
    </row>
    <row r="80" spans="2:3" ht="15">
      <c r="B80" s="51"/>
      <c r="C80" s="51"/>
    </row>
    <row r="81" spans="2:3" ht="15">
      <c r="B81" s="51"/>
      <c r="C81" s="51"/>
    </row>
    <row r="82" spans="2:3" ht="15">
      <c r="B82" s="51"/>
      <c r="C82" s="51"/>
    </row>
    <row r="83" spans="2:3" ht="15">
      <c r="B83" s="51"/>
      <c r="C83" s="51"/>
    </row>
    <row r="84" spans="2:3" ht="15">
      <c r="B84" s="51"/>
      <c r="C84" s="51"/>
    </row>
    <row r="85" spans="2:3" ht="15">
      <c r="B85" s="51"/>
      <c r="C85" s="51"/>
    </row>
    <row r="86" spans="2:3" ht="15">
      <c r="B86" s="51"/>
      <c r="C86" s="51"/>
    </row>
    <row r="87" spans="2:3" ht="15">
      <c r="B87" s="51"/>
      <c r="C87" s="51"/>
    </row>
    <row r="88" spans="2:3" ht="15">
      <c r="B88" s="51"/>
      <c r="C88" s="51"/>
    </row>
    <row r="89" spans="2:3" ht="15">
      <c r="B89" s="51"/>
      <c r="C89" s="51"/>
    </row>
    <row r="90" spans="2:3" ht="15">
      <c r="B90" s="51"/>
      <c r="C90" s="51"/>
    </row>
    <row r="91" spans="2:3" ht="15">
      <c r="B91" s="51"/>
      <c r="C91" s="51"/>
    </row>
    <row r="92" spans="2:3" ht="15">
      <c r="B92" s="51"/>
      <c r="C92" s="51"/>
    </row>
    <row r="93" spans="2:3" ht="15">
      <c r="B93" s="51"/>
      <c r="C93" s="51"/>
    </row>
    <row r="94" spans="2:3" ht="15">
      <c r="B94" s="51"/>
      <c r="C94" s="51"/>
    </row>
    <row r="95" spans="2:3" ht="15">
      <c r="B95" s="51"/>
      <c r="C95" s="51"/>
    </row>
    <row r="96" spans="2:3" ht="15">
      <c r="B96" s="51"/>
      <c r="C96" s="51"/>
    </row>
    <row r="97" spans="2:3" ht="15">
      <c r="B97" s="51"/>
      <c r="C97" s="51"/>
    </row>
    <row r="98" spans="2:3" ht="15">
      <c r="B98" s="51"/>
      <c r="C98" s="51"/>
    </row>
    <row r="99" spans="2:3" ht="15">
      <c r="B99" s="51"/>
      <c r="C99" s="51"/>
    </row>
    <row r="100" spans="2:3" ht="15">
      <c r="B100" s="51"/>
      <c r="C100" s="51"/>
    </row>
    <row r="101" spans="2:3" ht="15">
      <c r="B101" s="51"/>
      <c r="C101" s="51"/>
    </row>
    <row r="102" spans="2:3" ht="15">
      <c r="B102" s="51"/>
      <c r="C102" s="51"/>
    </row>
    <row r="103" spans="2:3" ht="15">
      <c r="B103" s="51"/>
      <c r="C103" s="51"/>
    </row>
    <row r="104" spans="2:3" ht="15">
      <c r="B104" s="51"/>
      <c r="C104" s="51"/>
    </row>
    <row r="105" spans="2:3" ht="15">
      <c r="B105" s="51"/>
      <c r="C105" s="51"/>
    </row>
    <row r="106" spans="2:3" ht="15">
      <c r="B106" s="51"/>
      <c r="C106" s="51"/>
    </row>
    <row r="107" spans="2:3" ht="15">
      <c r="B107" s="51"/>
      <c r="C107" s="51"/>
    </row>
    <row r="108" spans="2:3" ht="15">
      <c r="B108" s="51"/>
      <c r="C108" s="51"/>
    </row>
    <row r="109" spans="2:3" ht="15">
      <c r="B109" s="51"/>
      <c r="C109" s="51"/>
    </row>
    <row r="110" spans="2:3" ht="15">
      <c r="B110" s="51"/>
      <c r="C110" s="51"/>
    </row>
  </sheetData>
  <sheetProtection/>
  <mergeCells count="1">
    <mergeCell ref="B1:E1"/>
  </mergeCells>
  <printOptions gridLines="1" horizontalCentered="1"/>
  <pageMargins left="0.75" right="0.75" top="0.32" bottom="0.83" header="0.27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A1:C6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4.140625" style="0" bestFit="1" customWidth="1"/>
    <col min="2" max="2" width="14.140625" style="0" customWidth="1"/>
    <col min="3" max="3" width="14.421875" style="0" customWidth="1"/>
  </cols>
  <sheetData>
    <row r="1" spans="1:3" ht="20.25" customHeight="1">
      <c r="A1" s="159" t="s">
        <v>261</v>
      </c>
      <c r="B1" s="5"/>
      <c r="C1" s="5"/>
    </row>
    <row r="2" spans="1:3" ht="41.25" customHeight="1" thickBot="1">
      <c r="A2" s="431" t="s">
        <v>265</v>
      </c>
      <c r="B2" s="431"/>
      <c r="C2" s="431"/>
    </row>
    <row r="3" spans="1:2" ht="13.5" thickBot="1">
      <c r="A3" s="432" t="s">
        <v>37</v>
      </c>
      <c r="B3" s="433"/>
    </row>
    <row r="4" spans="1:3" ht="12.75">
      <c r="A4" s="8" t="s">
        <v>40</v>
      </c>
      <c r="B4" s="9"/>
      <c r="C4" s="9"/>
    </row>
    <row r="5" spans="1:3" ht="12.75">
      <c r="A5" s="10" t="s">
        <v>41</v>
      </c>
      <c r="B5" s="26"/>
      <c r="C5" s="9"/>
    </row>
    <row r="6" spans="1:3" ht="12.75">
      <c r="A6" s="10" t="s">
        <v>42</v>
      </c>
      <c r="B6" s="27"/>
      <c r="C6" s="9"/>
    </row>
    <row r="7" spans="1:3" ht="12.75">
      <c r="A7" s="10" t="s">
        <v>18</v>
      </c>
      <c r="B7" s="27"/>
      <c r="C7" s="9"/>
    </row>
    <row r="8" spans="1:3" ht="12.75">
      <c r="A8" s="10" t="s">
        <v>43</v>
      </c>
      <c r="B8" s="27"/>
      <c r="C8" s="9"/>
    </row>
    <row r="9" spans="1:3" ht="12.75">
      <c r="A9" s="10" t="s">
        <v>44</v>
      </c>
      <c r="B9" s="27"/>
      <c r="C9" s="9"/>
    </row>
    <row r="10" spans="1:3" ht="12.75">
      <c r="A10" s="10" t="s">
        <v>45</v>
      </c>
      <c r="B10" s="27"/>
      <c r="C10" s="9"/>
    </row>
    <row r="11" spans="1:3" ht="12.75">
      <c r="A11" s="10" t="s">
        <v>46</v>
      </c>
      <c r="B11" s="27"/>
      <c r="C11" s="9"/>
    </row>
    <row r="12" spans="1:3" ht="12.75">
      <c r="A12" s="10" t="s">
        <v>47</v>
      </c>
      <c r="B12" s="27"/>
      <c r="C12" s="9"/>
    </row>
    <row r="13" spans="1:3" ht="12.75">
      <c r="A13" s="10" t="s">
        <v>48</v>
      </c>
      <c r="B13" s="27"/>
      <c r="C13" s="9"/>
    </row>
    <row r="14" spans="1:3" ht="12.75">
      <c r="A14" s="228" t="s">
        <v>80</v>
      </c>
      <c r="B14" s="27"/>
      <c r="C14" s="9"/>
    </row>
    <row r="15" spans="1:3" ht="12.75">
      <c r="A15" s="231" t="s">
        <v>215</v>
      </c>
      <c r="B15" s="27"/>
      <c r="C15" s="9"/>
    </row>
    <row r="16" spans="1:3" ht="12.75">
      <c r="A16" s="28"/>
      <c r="B16" s="27"/>
      <c r="C16" s="9"/>
    </row>
    <row r="17" spans="1:3" ht="12.75">
      <c r="A17" s="11" t="s">
        <v>49</v>
      </c>
      <c r="B17" s="9"/>
      <c r="C17" s="12">
        <f>SUM(B5:B16)</f>
        <v>0</v>
      </c>
    </row>
    <row r="18" spans="1:3" ht="12.75">
      <c r="A18" s="1"/>
      <c r="B18" s="9"/>
      <c r="C18" s="9"/>
    </row>
    <row r="19" spans="1:3" ht="12.75">
      <c r="A19" s="13" t="s">
        <v>50</v>
      </c>
      <c r="B19" s="9"/>
      <c r="C19" s="9"/>
    </row>
    <row r="20" spans="1:3" ht="12.75">
      <c r="A20" s="10" t="s">
        <v>51</v>
      </c>
      <c r="B20" s="26"/>
      <c r="C20" s="9"/>
    </row>
    <row r="21" spans="1:3" ht="12.75">
      <c r="A21" s="10" t="s">
        <v>52</v>
      </c>
      <c r="B21" s="27"/>
      <c r="C21" s="9"/>
    </row>
    <row r="22" spans="1:3" ht="12.75">
      <c r="A22" s="10" t="s">
        <v>53</v>
      </c>
      <c r="B22" s="27"/>
      <c r="C22" s="9"/>
    </row>
    <row r="23" spans="1:3" ht="12.75">
      <c r="A23" s="10" t="s">
        <v>54</v>
      </c>
      <c r="B23" s="27"/>
      <c r="C23" s="9"/>
    </row>
    <row r="24" spans="1:3" ht="12.75">
      <c r="A24" s="10" t="s">
        <v>55</v>
      </c>
      <c r="B24" s="27"/>
      <c r="C24" s="9"/>
    </row>
    <row r="25" spans="1:3" ht="12.75">
      <c r="A25" s="10" t="s">
        <v>78</v>
      </c>
      <c r="B25" s="27"/>
      <c r="C25" s="9"/>
    </row>
    <row r="26" spans="1:3" ht="12.75">
      <c r="A26" s="10" t="s">
        <v>56</v>
      </c>
      <c r="B26" s="27"/>
      <c r="C26" s="9"/>
    </row>
    <row r="27" spans="1:3" ht="12.75">
      <c r="A27" s="28"/>
      <c r="B27" s="27"/>
      <c r="C27" s="9"/>
    </row>
    <row r="28" spans="1:3" ht="12.75">
      <c r="A28" s="11" t="s">
        <v>57</v>
      </c>
      <c r="B28" s="9"/>
      <c r="C28" s="12">
        <f>SUM(B20:B27)</f>
        <v>0</v>
      </c>
    </row>
    <row r="29" spans="1:3" ht="12.75">
      <c r="A29" s="1"/>
      <c r="B29" s="9"/>
      <c r="C29" s="9"/>
    </row>
    <row r="30" spans="1:3" ht="12.75">
      <c r="A30" s="8" t="s">
        <v>58</v>
      </c>
      <c r="B30" s="9"/>
      <c r="C30" s="9"/>
    </row>
    <row r="31" spans="1:3" ht="12.75">
      <c r="A31" s="10" t="s">
        <v>59</v>
      </c>
      <c r="B31" s="26"/>
      <c r="C31" s="9"/>
    </row>
    <row r="32" spans="1:3" ht="12.75">
      <c r="A32" s="10" t="s">
        <v>60</v>
      </c>
      <c r="B32" s="27"/>
      <c r="C32" s="9"/>
    </row>
    <row r="33" spans="1:3" ht="12.75">
      <c r="A33" s="10" t="s">
        <v>61</v>
      </c>
      <c r="B33" s="27"/>
      <c r="C33" s="9"/>
    </row>
    <row r="34" spans="1:3" ht="12.75">
      <c r="A34" s="10" t="s">
        <v>62</v>
      </c>
      <c r="B34" s="27"/>
      <c r="C34" s="9"/>
    </row>
    <row r="35" spans="1:3" ht="12.75">
      <c r="A35" s="10" t="s">
        <v>63</v>
      </c>
      <c r="B35" s="27"/>
      <c r="C35" s="9"/>
    </row>
    <row r="36" spans="1:3" ht="12.75">
      <c r="A36" s="10" t="s">
        <v>64</v>
      </c>
      <c r="B36" s="27"/>
      <c r="C36" s="9"/>
    </row>
    <row r="37" spans="1:3" ht="12.75">
      <c r="A37" s="28"/>
      <c r="B37" s="27"/>
      <c r="C37" s="9"/>
    </row>
    <row r="38" spans="1:3" ht="12.75">
      <c r="A38" s="14" t="s">
        <v>65</v>
      </c>
      <c r="B38" s="15"/>
      <c r="C38" s="12">
        <f>SUM(B31:B37)</f>
        <v>0</v>
      </c>
    </row>
    <row r="39" spans="1:3" ht="12.75">
      <c r="A39" s="1"/>
      <c r="B39" s="9"/>
      <c r="C39" s="9"/>
    </row>
    <row r="40" spans="1:3" ht="12.75">
      <c r="A40" s="13" t="s">
        <v>66</v>
      </c>
      <c r="B40" s="9"/>
      <c r="C40" s="9"/>
    </row>
    <row r="41" spans="1:3" ht="12.75">
      <c r="A41" s="10" t="s">
        <v>67</v>
      </c>
      <c r="B41" s="26"/>
      <c r="C41" s="9"/>
    </row>
    <row r="42" spans="1:3" ht="12.75">
      <c r="A42" s="10" t="s">
        <v>79</v>
      </c>
      <c r="B42" s="27"/>
      <c r="C42" s="9"/>
    </row>
    <row r="43" spans="1:3" ht="12.75">
      <c r="A43" s="10" t="s">
        <v>68</v>
      </c>
      <c r="B43" s="27"/>
      <c r="C43" s="9"/>
    </row>
    <row r="44" spans="1:3" ht="12.75">
      <c r="A44" s="10" t="s">
        <v>17</v>
      </c>
      <c r="B44" s="27"/>
      <c r="C44" s="9"/>
    </row>
    <row r="45" spans="1:3" ht="12.75">
      <c r="A45" s="28"/>
      <c r="B45" s="27"/>
      <c r="C45" s="9"/>
    </row>
    <row r="46" spans="1:3" ht="12.75">
      <c r="A46" s="16" t="s">
        <v>69</v>
      </c>
      <c r="B46" s="9"/>
      <c r="C46" s="12">
        <f>SUM(B41:B45)</f>
        <v>0</v>
      </c>
    </row>
    <row r="47" spans="1:3" ht="12.75">
      <c r="A47" s="16"/>
      <c r="B47" s="9"/>
      <c r="C47" s="17"/>
    </row>
    <row r="48" spans="1:3" ht="12.75">
      <c r="A48" s="13" t="s">
        <v>75</v>
      </c>
      <c r="B48" s="9"/>
      <c r="C48" s="17"/>
    </row>
    <row r="49" spans="1:3" ht="12.75">
      <c r="A49" s="28"/>
      <c r="B49" s="26"/>
      <c r="C49" s="17"/>
    </row>
    <row r="50" spans="1:3" ht="12.75">
      <c r="A50" s="28"/>
      <c r="B50" s="27"/>
      <c r="C50" s="17"/>
    </row>
    <row r="51" spans="1:3" ht="12.75">
      <c r="A51" s="28"/>
      <c r="B51" s="27"/>
      <c r="C51" s="17"/>
    </row>
    <row r="52" spans="1:3" ht="12.75">
      <c r="A52" s="25"/>
      <c r="B52" s="18"/>
      <c r="C52" s="12">
        <f>SUM(B49:B51)</f>
        <v>0</v>
      </c>
    </row>
    <row r="53" spans="1:3" ht="12.75">
      <c r="A53" s="1"/>
      <c r="B53" s="9"/>
      <c r="C53" s="9"/>
    </row>
    <row r="54" spans="1:3" ht="12.75">
      <c r="A54" s="11" t="s">
        <v>70</v>
      </c>
      <c r="B54" s="9"/>
      <c r="C54" s="12">
        <f>SUM(C4:C52)</f>
        <v>0</v>
      </c>
    </row>
    <row r="55" spans="1:3" ht="12.75">
      <c r="A55" s="11"/>
      <c r="B55" s="9"/>
      <c r="C55" s="17"/>
    </row>
    <row r="56" spans="1:3" ht="12.75">
      <c r="A56" s="19" t="s">
        <v>71</v>
      </c>
      <c r="B56" s="255">
        <f>'Income Averaging - UDR'!I38</f>
        <v>0</v>
      </c>
      <c r="C56" s="9"/>
    </row>
    <row r="57" spans="1:3" ht="12.75">
      <c r="A57" s="20" t="s">
        <v>76</v>
      </c>
      <c r="B57" s="12" t="str">
        <f>IF(B56=0," ",C54/B56)</f>
        <v> </v>
      </c>
      <c r="C57" s="21" t="str">
        <f>IF(B60=0," ",C54/B60)</f>
        <v> </v>
      </c>
    </row>
    <row r="58" spans="1:3" ht="12.75">
      <c r="A58" s="1"/>
      <c r="B58" s="9"/>
      <c r="C58" s="9"/>
    </row>
    <row r="59" spans="1:3" ht="12.75">
      <c r="A59" s="22" t="s">
        <v>72</v>
      </c>
      <c r="B59" s="27"/>
      <c r="C59" s="9"/>
    </row>
    <row r="60" spans="1:3" ht="12.75">
      <c r="A60" s="11" t="s">
        <v>73</v>
      </c>
      <c r="B60" s="9"/>
      <c r="C60" s="23">
        <f>B56*B59</f>
        <v>0</v>
      </c>
    </row>
    <row r="61" spans="1:3" ht="12.75">
      <c r="A61" s="1"/>
      <c r="B61" s="9"/>
      <c r="C61" s="9"/>
    </row>
    <row r="62" spans="1:3" ht="12.75">
      <c r="A62" s="1" t="s">
        <v>77</v>
      </c>
      <c r="B62" s="9"/>
      <c r="C62" s="29"/>
    </row>
    <row r="63" spans="1:3" ht="12.75">
      <c r="A63" s="24" t="s">
        <v>74</v>
      </c>
      <c r="B63" s="9"/>
      <c r="C63" s="9"/>
    </row>
  </sheetData>
  <sheetProtection/>
  <mergeCells count="2">
    <mergeCell ref="A2:C2"/>
    <mergeCell ref="A3:B3"/>
  </mergeCells>
  <printOptions gridLines="1" horizontalCentered="1"/>
  <pageMargins left="0.75" right="0.75" top="0.32" bottom="0.83" header="0.27" footer="0.5"/>
  <pageSetup fitToHeight="1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Q3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9.8515625" style="0" customWidth="1"/>
    <col min="2" max="2" width="6.28125" style="130" customWidth="1"/>
    <col min="3" max="3" width="12.8515625" style="34" customWidth="1"/>
    <col min="4" max="17" width="12.00390625" style="34" customWidth="1"/>
  </cols>
  <sheetData>
    <row r="1" spans="1:17" s="31" customFormat="1" ht="15.75">
      <c r="A1" s="157" t="s">
        <v>262</v>
      </c>
      <c r="B1" s="12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31" customFormat="1" ht="15.75">
      <c r="A2" s="14"/>
      <c r="B2" s="12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31" customFormat="1" ht="15.75">
      <c r="A3" s="14"/>
      <c r="B3" s="12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31" customFormat="1" ht="16.5" thickBot="1">
      <c r="A4" s="14"/>
      <c r="B4" s="12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32" customFormat="1" ht="18">
      <c r="A5" s="109"/>
      <c r="B5" s="128" t="s">
        <v>81</v>
      </c>
      <c r="C5" s="106" t="s">
        <v>82</v>
      </c>
      <c r="D5" s="33" t="s">
        <v>83</v>
      </c>
      <c r="E5" s="33" t="s">
        <v>84</v>
      </c>
      <c r="F5" s="33" t="s">
        <v>85</v>
      </c>
      <c r="G5" s="33" t="s">
        <v>86</v>
      </c>
      <c r="H5" s="33" t="s">
        <v>87</v>
      </c>
      <c r="I5" s="33" t="s">
        <v>88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93</v>
      </c>
      <c r="O5" s="33" t="s">
        <v>94</v>
      </c>
      <c r="P5" s="33" t="s">
        <v>95</v>
      </c>
      <c r="Q5" s="33" t="s">
        <v>96</v>
      </c>
    </row>
    <row r="6" spans="1:3" ht="18">
      <c r="A6" s="110"/>
      <c r="B6" s="129"/>
      <c r="C6" s="107"/>
    </row>
    <row r="7" spans="1:17" ht="18">
      <c r="A7" s="111" t="s">
        <v>274</v>
      </c>
      <c r="B7" s="286"/>
      <c r="C7" s="285"/>
      <c r="D7" s="34">
        <f aca="true" t="shared" si="0" ref="D7:Q7">C7*(1+$B$7)</f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</row>
    <row r="8" spans="1:17" ht="18">
      <c r="A8" s="110" t="s">
        <v>97</v>
      </c>
      <c r="B8" s="131"/>
      <c r="C8" s="287"/>
      <c r="D8" s="34">
        <f aca="true" t="shared" si="1" ref="D8:Q8">$C$8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  <c r="Q8" s="34">
        <f t="shared" si="1"/>
        <v>0</v>
      </c>
    </row>
    <row r="9" spans="1:17" ht="18">
      <c r="A9" s="110" t="s">
        <v>98</v>
      </c>
      <c r="B9" s="286"/>
      <c r="C9" s="288"/>
      <c r="D9" s="36">
        <f aca="true" t="shared" si="2" ref="D9:Q9">C9*(1+$B$9)</f>
        <v>0</v>
      </c>
      <c r="E9" s="36">
        <f t="shared" si="2"/>
        <v>0</v>
      </c>
      <c r="F9" s="36">
        <f t="shared" si="2"/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  <c r="O9" s="36">
        <f t="shared" si="2"/>
        <v>0</v>
      </c>
      <c r="P9" s="36">
        <f t="shared" si="2"/>
        <v>0</v>
      </c>
      <c r="Q9" s="36">
        <f t="shared" si="2"/>
        <v>0</v>
      </c>
    </row>
    <row r="10" spans="1:17" ht="18">
      <c r="A10" s="110" t="s">
        <v>99</v>
      </c>
      <c r="B10" s="132"/>
      <c r="C10" s="107">
        <f aca="true" t="shared" si="3" ref="C10:Q10">SUM(C7:C9)</f>
        <v>0</v>
      </c>
      <c r="D10" s="34">
        <f t="shared" si="3"/>
        <v>0</v>
      </c>
      <c r="E10" s="34">
        <f t="shared" si="3"/>
        <v>0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 t="shared" si="3"/>
        <v>0</v>
      </c>
      <c r="N10" s="34">
        <f t="shared" si="3"/>
        <v>0</v>
      </c>
      <c r="O10" s="34">
        <f t="shared" si="3"/>
        <v>0</v>
      </c>
      <c r="P10" s="34">
        <f t="shared" si="3"/>
        <v>0</v>
      </c>
      <c r="Q10" s="34">
        <f t="shared" si="3"/>
        <v>0</v>
      </c>
    </row>
    <row r="11" spans="1:17" ht="18.75" thickBot="1">
      <c r="A11" s="110" t="s">
        <v>100</v>
      </c>
      <c r="B11" s="291"/>
      <c r="C11" s="112">
        <f aca="true" t="shared" si="4" ref="C11:Q11">C10*$B$11</f>
        <v>0</v>
      </c>
      <c r="D11" s="37">
        <f t="shared" si="4"/>
        <v>0</v>
      </c>
      <c r="E11" s="37">
        <f t="shared" si="4"/>
        <v>0</v>
      </c>
      <c r="F11" s="37">
        <f t="shared" si="4"/>
        <v>0</v>
      </c>
      <c r="G11" s="37">
        <f t="shared" si="4"/>
        <v>0</v>
      </c>
      <c r="H11" s="37">
        <f t="shared" si="4"/>
        <v>0</v>
      </c>
      <c r="I11" s="37">
        <f t="shared" si="4"/>
        <v>0</v>
      </c>
      <c r="J11" s="37">
        <f t="shared" si="4"/>
        <v>0</v>
      </c>
      <c r="K11" s="37">
        <f t="shared" si="4"/>
        <v>0</v>
      </c>
      <c r="L11" s="37">
        <f t="shared" si="4"/>
        <v>0</v>
      </c>
      <c r="M11" s="37">
        <f t="shared" si="4"/>
        <v>0</v>
      </c>
      <c r="N11" s="37">
        <f t="shared" si="4"/>
        <v>0</v>
      </c>
      <c r="O11" s="37">
        <f t="shared" si="4"/>
        <v>0</v>
      </c>
      <c r="P11" s="37">
        <f t="shared" si="4"/>
        <v>0</v>
      </c>
      <c r="Q11" s="37">
        <f t="shared" si="4"/>
        <v>0</v>
      </c>
    </row>
    <row r="12" spans="1:17" ht="18">
      <c r="A12" s="111" t="s">
        <v>275</v>
      </c>
      <c r="B12" s="133"/>
      <c r="C12" s="113">
        <f aca="true" t="shared" si="5" ref="C12:Q12">C10-C11</f>
        <v>0</v>
      </c>
      <c r="D12" s="38">
        <f t="shared" si="5"/>
        <v>0</v>
      </c>
      <c r="E12" s="38">
        <f t="shared" si="5"/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8">
        <f t="shared" si="5"/>
        <v>0</v>
      </c>
      <c r="N12" s="38">
        <f t="shared" si="5"/>
        <v>0</v>
      </c>
      <c r="O12" s="38">
        <f t="shared" si="5"/>
        <v>0</v>
      </c>
      <c r="P12" s="38">
        <f t="shared" si="5"/>
        <v>0</v>
      </c>
      <c r="Q12" s="38">
        <f t="shared" si="5"/>
        <v>0</v>
      </c>
    </row>
    <row r="13" spans="1:17" ht="18">
      <c r="A13" s="111" t="s">
        <v>101</v>
      </c>
      <c r="B13" s="133"/>
      <c r="C13" s="11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8">
      <c r="A14" s="110" t="s">
        <v>102</v>
      </c>
      <c r="B14" s="289"/>
      <c r="C14" s="296"/>
      <c r="D14" s="39">
        <f aca="true" t="shared" si="6" ref="D14:Q14">C14*(1+$B$14)</f>
        <v>0</v>
      </c>
      <c r="E14" s="39">
        <f t="shared" si="6"/>
        <v>0</v>
      </c>
      <c r="F14" s="39">
        <f t="shared" si="6"/>
        <v>0</v>
      </c>
      <c r="G14" s="39">
        <f t="shared" si="6"/>
        <v>0</v>
      </c>
      <c r="H14" s="39">
        <f t="shared" si="6"/>
        <v>0</v>
      </c>
      <c r="I14" s="39">
        <f t="shared" si="6"/>
        <v>0</v>
      </c>
      <c r="J14" s="39">
        <f t="shared" si="6"/>
        <v>0</v>
      </c>
      <c r="K14" s="39">
        <f t="shared" si="6"/>
        <v>0</v>
      </c>
      <c r="L14" s="39">
        <f t="shared" si="6"/>
        <v>0</v>
      </c>
      <c r="M14" s="39">
        <f t="shared" si="6"/>
        <v>0</v>
      </c>
      <c r="N14" s="39">
        <f t="shared" si="6"/>
        <v>0</v>
      </c>
      <c r="O14" s="39">
        <f t="shared" si="6"/>
        <v>0</v>
      </c>
      <c r="P14" s="39">
        <f t="shared" si="6"/>
        <v>0</v>
      </c>
      <c r="Q14" s="39">
        <f t="shared" si="6"/>
        <v>0</v>
      </c>
    </row>
    <row r="15" spans="1:17" ht="18">
      <c r="A15" s="110" t="s">
        <v>103</v>
      </c>
      <c r="B15" s="290"/>
      <c r="C15" s="295"/>
      <c r="D15" s="40">
        <f aca="true" t="shared" si="7" ref="D15:Q15">C15*(1+$B$15)</f>
        <v>0</v>
      </c>
      <c r="E15" s="40">
        <f t="shared" si="7"/>
        <v>0</v>
      </c>
      <c r="F15" s="40">
        <f t="shared" si="7"/>
        <v>0</v>
      </c>
      <c r="G15" s="40">
        <f t="shared" si="7"/>
        <v>0</v>
      </c>
      <c r="H15" s="40">
        <f t="shared" si="7"/>
        <v>0</v>
      </c>
      <c r="I15" s="40">
        <f t="shared" si="7"/>
        <v>0</v>
      </c>
      <c r="J15" s="40">
        <f t="shared" si="7"/>
        <v>0</v>
      </c>
      <c r="K15" s="40">
        <f t="shared" si="7"/>
        <v>0</v>
      </c>
      <c r="L15" s="40">
        <f t="shared" si="7"/>
        <v>0</v>
      </c>
      <c r="M15" s="40">
        <f t="shared" si="7"/>
        <v>0</v>
      </c>
      <c r="N15" s="40">
        <f t="shared" si="7"/>
        <v>0</v>
      </c>
      <c r="O15" s="40">
        <f t="shared" si="7"/>
        <v>0</v>
      </c>
      <c r="P15" s="40">
        <f t="shared" si="7"/>
        <v>0</v>
      </c>
      <c r="Q15" s="40">
        <f t="shared" si="7"/>
        <v>0</v>
      </c>
    </row>
    <row r="16" spans="1:17" ht="18">
      <c r="A16" s="110" t="s">
        <v>99</v>
      </c>
      <c r="B16" s="133"/>
      <c r="C16" s="113">
        <f aca="true" t="shared" si="8" ref="C16:Q16">SUM(C14:C15)</f>
        <v>0</v>
      </c>
      <c r="D16" s="41">
        <f t="shared" si="8"/>
        <v>0</v>
      </c>
      <c r="E16" s="41">
        <f t="shared" si="8"/>
        <v>0</v>
      </c>
      <c r="F16" s="41">
        <f t="shared" si="8"/>
        <v>0</v>
      </c>
      <c r="G16" s="41">
        <f t="shared" si="8"/>
        <v>0</v>
      </c>
      <c r="H16" s="41">
        <f t="shared" si="8"/>
        <v>0</v>
      </c>
      <c r="I16" s="41">
        <f t="shared" si="8"/>
        <v>0</v>
      </c>
      <c r="J16" s="41">
        <f t="shared" si="8"/>
        <v>0</v>
      </c>
      <c r="K16" s="41">
        <f t="shared" si="8"/>
        <v>0</v>
      </c>
      <c r="L16" s="41">
        <f t="shared" si="8"/>
        <v>0</v>
      </c>
      <c r="M16" s="41">
        <f t="shared" si="8"/>
        <v>0</v>
      </c>
      <c r="N16" s="41">
        <f t="shared" si="8"/>
        <v>0</v>
      </c>
      <c r="O16" s="41">
        <f t="shared" si="8"/>
        <v>0</v>
      </c>
      <c r="P16" s="41">
        <f t="shared" si="8"/>
        <v>0</v>
      </c>
      <c r="Q16" s="41">
        <f t="shared" si="8"/>
        <v>0</v>
      </c>
    </row>
    <row r="17" spans="1:17" ht="18.75" thickBot="1">
      <c r="A17" s="110" t="s">
        <v>104</v>
      </c>
      <c r="B17" s="291"/>
      <c r="C17" s="112">
        <f aca="true" t="shared" si="9" ref="C17:Q17">C16*$B$17</f>
        <v>0</v>
      </c>
      <c r="D17" s="42">
        <f t="shared" si="9"/>
        <v>0</v>
      </c>
      <c r="E17" s="42">
        <f t="shared" si="9"/>
        <v>0</v>
      </c>
      <c r="F17" s="42">
        <f t="shared" si="9"/>
        <v>0</v>
      </c>
      <c r="G17" s="42">
        <f t="shared" si="9"/>
        <v>0</v>
      </c>
      <c r="H17" s="42">
        <f t="shared" si="9"/>
        <v>0</v>
      </c>
      <c r="I17" s="42">
        <f t="shared" si="9"/>
        <v>0</v>
      </c>
      <c r="J17" s="42">
        <f t="shared" si="9"/>
        <v>0</v>
      </c>
      <c r="K17" s="42">
        <f t="shared" si="9"/>
        <v>0</v>
      </c>
      <c r="L17" s="42">
        <f t="shared" si="9"/>
        <v>0</v>
      </c>
      <c r="M17" s="42">
        <f t="shared" si="9"/>
        <v>0</v>
      </c>
      <c r="N17" s="42">
        <f t="shared" si="9"/>
        <v>0</v>
      </c>
      <c r="O17" s="42">
        <f t="shared" si="9"/>
        <v>0</v>
      </c>
      <c r="P17" s="42">
        <f t="shared" si="9"/>
        <v>0</v>
      </c>
      <c r="Q17" s="42">
        <f t="shared" si="9"/>
        <v>0</v>
      </c>
    </row>
    <row r="18" spans="1:17" ht="18">
      <c r="A18" s="111" t="s">
        <v>105</v>
      </c>
      <c r="B18" s="133"/>
      <c r="C18" s="113">
        <f aca="true" t="shared" si="10" ref="C18:Q18">C16-C17</f>
        <v>0</v>
      </c>
      <c r="D18" s="38">
        <f t="shared" si="10"/>
        <v>0</v>
      </c>
      <c r="E18" s="38">
        <f t="shared" si="10"/>
        <v>0</v>
      </c>
      <c r="F18" s="38">
        <f t="shared" si="10"/>
        <v>0</v>
      </c>
      <c r="G18" s="38">
        <f t="shared" si="10"/>
        <v>0</v>
      </c>
      <c r="H18" s="38">
        <f t="shared" si="10"/>
        <v>0</v>
      </c>
      <c r="I18" s="38">
        <f t="shared" si="10"/>
        <v>0</v>
      </c>
      <c r="J18" s="38">
        <f t="shared" si="10"/>
        <v>0</v>
      </c>
      <c r="K18" s="38">
        <f t="shared" si="10"/>
        <v>0</v>
      </c>
      <c r="L18" s="38">
        <f t="shared" si="10"/>
        <v>0</v>
      </c>
      <c r="M18" s="38">
        <f t="shared" si="10"/>
        <v>0</v>
      </c>
      <c r="N18" s="38">
        <f t="shared" si="10"/>
        <v>0</v>
      </c>
      <c r="O18" s="38">
        <f t="shared" si="10"/>
        <v>0</v>
      </c>
      <c r="P18" s="38">
        <f t="shared" si="10"/>
        <v>0</v>
      </c>
      <c r="Q18" s="38">
        <f t="shared" si="10"/>
        <v>0</v>
      </c>
    </row>
    <row r="19" spans="1:17" ht="18">
      <c r="A19" s="111" t="s">
        <v>144</v>
      </c>
      <c r="B19" s="292"/>
      <c r="C19" s="293"/>
      <c r="D19" s="38">
        <f aca="true" t="shared" si="11" ref="D19:Q19">C19*(1+$B$19)</f>
        <v>0</v>
      </c>
      <c r="E19" s="38">
        <f t="shared" si="11"/>
        <v>0</v>
      </c>
      <c r="F19" s="38">
        <f t="shared" si="11"/>
        <v>0</v>
      </c>
      <c r="G19" s="38">
        <f t="shared" si="11"/>
        <v>0</v>
      </c>
      <c r="H19" s="38">
        <f t="shared" si="11"/>
        <v>0</v>
      </c>
      <c r="I19" s="38">
        <f t="shared" si="11"/>
        <v>0</v>
      </c>
      <c r="J19" s="38">
        <f t="shared" si="11"/>
        <v>0</v>
      </c>
      <c r="K19" s="38">
        <f t="shared" si="11"/>
        <v>0</v>
      </c>
      <c r="L19" s="38">
        <f t="shared" si="11"/>
        <v>0</v>
      </c>
      <c r="M19" s="38">
        <f t="shared" si="11"/>
        <v>0</v>
      </c>
      <c r="N19" s="38">
        <f t="shared" si="11"/>
        <v>0</v>
      </c>
      <c r="O19" s="38">
        <f t="shared" si="11"/>
        <v>0</v>
      </c>
      <c r="P19" s="38">
        <f t="shared" si="11"/>
        <v>0</v>
      </c>
      <c r="Q19" s="38">
        <f t="shared" si="11"/>
        <v>0</v>
      </c>
    </row>
    <row r="20" spans="1:17" s="32" customFormat="1" ht="18">
      <c r="A20" s="111" t="s">
        <v>106</v>
      </c>
      <c r="B20" s="134"/>
      <c r="C20" s="108">
        <f aca="true" t="shared" si="12" ref="C20:Q20">C18+C12+C19</f>
        <v>0</v>
      </c>
      <c r="D20" s="43">
        <f t="shared" si="12"/>
        <v>0</v>
      </c>
      <c r="E20" s="43">
        <f t="shared" si="12"/>
        <v>0</v>
      </c>
      <c r="F20" s="43">
        <f t="shared" si="12"/>
        <v>0</v>
      </c>
      <c r="G20" s="43">
        <f t="shared" si="12"/>
        <v>0</v>
      </c>
      <c r="H20" s="43">
        <f t="shared" si="12"/>
        <v>0</v>
      </c>
      <c r="I20" s="43">
        <f t="shared" si="12"/>
        <v>0</v>
      </c>
      <c r="J20" s="43">
        <f t="shared" si="12"/>
        <v>0</v>
      </c>
      <c r="K20" s="43">
        <f t="shared" si="12"/>
        <v>0</v>
      </c>
      <c r="L20" s="43">
        <f t="shared" si="12"/>
        <v>0</v>
      </c>
      <c r="M20" s="43">
        <f t="shared" si="12"/>
        <v>0</v>
      </c>
      <c r="N20" s="43">
        <f t="shared" si="12"/>
        <v>0</v>
      </c>
      <c r="O20" s="43">
        <f t="shared" si="12"/>
        <v>0</v>
      </c>
      <c r="P20" s="43">
        <f t="shared" si="12"/>
        <v>0</v>
      </c>
      <c r="Q20" s="43">
        <f t="shared" si="12"/>
        <v>0</v>
      </c>
    </row>
    <row r="21" spans="1:3" ht="18">
      <c r="A21" s="110" t="s">
        <v>107</v>
      </c>
      <c r="B21" s="133"/>
      <c r="C21" s="107"/>
    </row>
    <row r="22" spans="1:17" ht="18">
      <c r="A22" s="110" t="s">
        <v>108</v>
      </c>
      <c r="B22" s="289"/>
      <c r="C22" s="256">
        <f>'Development Expenses'!C54</f>
        <v>0</v>
      </c>
      <c r="D22" s="44">
        <f aca="true" t="shared" si="13" ref="D22:Q22">C22*(1+$B$22)</f>
        <v>0</v>
      </c>
      <c r="E22" s="44">
        <f t="shared" si="13"/>
        <v>0</v>
      </c>
      <c r="F22" s="44">
        <f t="shared" si="13"/>
        <v>0</v>
      </c>
      <c r="G22" s="44">
        <f t="shared" si="13"/>
        <v>0</v>
      </c>
      <c r="H22" s="44">
        <f t="shared" si="13"/>
        <v>0</v>
      </c>
      <c r="I22" s="44">
        <f t="shared" si="13"/>
        <v>0</v>
      </c>
      <c r="J22" s="44">
        <f t="shared" si="13"/>
        <v>0</v>
      </c>
      <c r="K22" s="44">
        <f t="shared" si="13"/>
        <v>0</v>
      </c>
      <c r="L22" s="44">
        <f t="shared" si="13"/>
        <v>0</v>
      </c>
      <c r="M22" s="44">
        <f t="shared" si="13"/>
        <v>0</v>
      </c>
      <c r="N22" s="44">
        <f t="shared" si="13"/>
        <v>0</v>
      </c>
      <c r="O22" s="44">
        <f t="shared" si="13"/>
        <v>0</v>
      </c>
      <c r="P22" s="44">
        <f t="shared" si="13"/>
        <v>0</v>
      </c>
      <c r="Q22" s="44">
        <f t="shared" si="13"/>
        <v>0</v>
      </c>
    </row>
    <row r="23" spans="1:17" ht="18">
      <c r="A23" s="110" t="s">
        <v>109</v>
      </c>
      <c r="B23" s="290"/>
      <c r="C23" s="257">
        <f>'Development Expenses'!C60</f>
        <v>0</v>
      </c>
      <c r="D23" s="44">
        <f aca="true" t="shared" si="14" ref="D23:Q23">C23*(1+$B$23)</f>
        <v>0</v>
      </c>
      <c r="E23" s="44">
        <f t="shared" si="14"/>
        <v>0</v>
      </c>
      <c r="F23" s="44">
        <f t="shared" si="14"/>
        <v>0</v>
      </c>
      <c r="G23" s="44">
        <f t="shared" si="14"/>
        <v>0</v>
      </c>
      <c r="H23" s="44">
        <f t="shared" si="14"/>
        <v>0</v>
      </c>
      <c r="I23" s="44">
        <f t="shared" si="14"/>
        <v>0</v>
      </c>
      <c r="J23" s="44">
        <f t="shared" si="14"/>
        <v>0</v>
      </c>
      <c r="K23" s="44">
        <f t="shared" si="14"/>
        <v>0</v>
      </c>
      <c r="L23" s="44">
        <f t="shared" si="14"/>
        <v>0</v>
      </c>
      <c r="M23" s="44">
        <f t="shared" si="14"/>
        <v>0</v>
      </c>
      <c r="N23" s="44">
        <f t="shared" si="14"/>
        <v>0</v>
      </c>
      <c r="O23" s="44">
        <f t="shared" si="14"/>
        <v>0</v>
      </c>
      <c r="P23" s="44">
        <f t="shared" si="14"/>
        <v>0</v>
      </c>
      <c r="Q23" s="44">
        <f t="shared" si="14"/>
        <v>0</v>
      </c>
    </row>
    <row r="24" spans="1:17" s="32" customFormat="1" ht="18">
      <c r="A24" s="111" t="s">
        <v>110</v>
      </c>
      <c r="B24" s="134"/>
      <c r="C24" s="108">
        <f aca="true" t="shared" si="15" ref="C24:Q24">C20-C22-C23</f>
        <v>0</v>
      </c>
      <c r="D24" s="43">
        <f t="shared" si="15"/>
        <v>0</v>
      </c>
      <c r="E24" s="43">
        <f t="shared" si="15"/>
        <v>0</v>
      </c>
      <c r="F24" s="43">
        <f t="shared" si="15"/>
        <v>0</v>
      </c>
      <c r="G24" s="43">
        <f t="shared" si="15"/>
        <v>0</v>
      </c>
      <c r="H24" s="43">
        <f t="shared" si="15"/>
        <v>0</v>
      </c>
      <c r="I24" s="43">
        <f t="shared" si="15"/>
        <v>0</v>
      </c>
      <c r="J24" s="43">
        <f t="shared" si="15"/>
        <v>0</v>
      </c>
      <c r="K24" s="43">
        <f t="shared" si="15"/>
        <v>0</v>
      </c>
      <c r="L24" s="43">
        <f t="shared" si="15"/>
        <v>0</v>
      </c>
      <c r="M24" s="43">
        <f t="shared" si="15"/>
        <v>0</v>
      </c>
      <c r="N24" s="43">
        <f t="shared" si="15"/>
        <v>0</v>
      </c>
      <c r="O24" s="43">
        <f t="shared" si="15"/>
        <v>0</v>
      </c>
      <c r="P24" s="43">
        <f t="shared" si="15"/>
        <v>0</v>
      </c>
      <c r="Q24" s="43">
        <f t="shared" si="15"/>
        <v>0</v>
      </c>
    </row>
    <row r="25" spans="1:17" ht="18">
      <c r="A25" s="110" t="s">
        <v>111</v>
      </c>
      <c r="B25" s="132"/>
      <c r="C25" s="294"/>
      <c r="D25" s="34">
        <f aca="true" t="shared" si="16" ref="D25:Q25">$C$25</f>
        <v>0</v>
      </c>
      <c r="E25" s="34">
        <f t="shared" si="16"/>
        <v>0</v>
      </c>
      <c r="F25" s="34">
        <f t="shared" si="16"/>
        <v>0</v>
      </c>
      <c r="G25" s="34">
        <f t="shared" si="16"/>
        <v>0</v>
      </c>
      <c r="H25" s="34">
        <f t="shared" si="16"/>
        <v>0</v>
      </c>
      <c r="I25" s="34">
        <f t="shared" si="16"/>
        <v>0</v>
      </c>
      <c r="J25" s="34">
        <f t="shared" si="16"/>
        <v>0</v>
      </c>
      <c r="K25" s="34">
        <f t="shared" si="16"/>
        <v>0</v>
      </c>
      <c r="L25" s="34">
        <f t="shared" si="16"/>
        <v>0</v>
      </c>
      <c r="M25" s="34">
        <f t="shared" si="16"/>
        <v>0</v>
      </c>
      <c r="N25" s="34">
        <f t="shared" si="16"/>
        <v>0</v>
      </c>
      <c r="O25" s="34">
        <f t="shared" si="16"/>
        <v>0</v>
      </c>
      <c r="P25" s="34">
        <f t="shared" si="16"/>
        <v>0</v>
      </c>
      <c r="Q25" s="34">
        <f t="shared" si="16"/>
        <v>0</v>
      </c>
    </row>
    <row r="26" spans="1:17" ht="18">
      <c r="A26" s="110" t="s">
        <v>112</v>
      </c>
      <c r="B26" s="132"/>
      <c r="C26" s="107">
        <f aca="true" t="shared" si="17" ref="C26:Q26">C24-C25</f>
        <v>0</v>
      </c>
      <c r="D26" s="34">
        <f t="shared" si="17"/>
        <v>0</v>
      </c>
      <c r="E26" s="34">
        <f t="shared" si="17"/>
        <v>0</v>
      </c>
      <c r="F26" s="34">
        <f t="shared" si="17"/>
        <v>0</v>
      </c>
      <c r="G26" s="34">
        <f t="shared" si="17"/>
        <v>0</v>
      </c>
      <c r="H26" s="34">
        <f t="shared" si="17"/>
        <v>0</v>
      </c>
      <c r="I26" s="34">
        <f t="shared" si="17"/>
        <v>0</v>
      </c>
      <c r="J26" s="34">
        <f t="shared" si="17"/>
        <v>0</v>
      </c>
      <c r="K26" s="34">
        <f t="shared" si="17"/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7"/>
        <v>0</v>
      </c>
      <c r="Q26" s="34">
        <f t="shared" si="17"/>
        <v>0</v>
      </c>
    </row>
    <row r="27" spans="1:17" s="302" customFormat="1" ht="18.75" thickBot="1">
      <c r="A27" s="297" t="s">
        <v>113</v>
      </c>
      <c r="B27" s="298"/>
      <c r="C27" s="299" t="e">
        <f aca="true" t="shared" si="18" ref="C27:Q27">C24/C25</f>
        <v>#DIV/0!</v>
      </c>
      <c r="D27" s="300" t="e">
        <f t="shared" si="18"/>
        <v>#DIV/0!</v>
      </c>
      <c r="E27" s="300" t="e">
        <f t="shared" si="18"/>
        <v>#DIV/0!</v>
      </c>
      <c r="F27" s="300" t="e">
        <f t="shared" si="18"/>
        <v>#DIV/0!</v>
      </c>
      <c r="G27" s="300" t="e">
        <f t="shared" si="18"/>
        <v>#DIV/0!</v>
      </c>
      <c r="H27" s="300" t="e">
        <f t="shared" si="18"/>
        <v>#DIV/0!</v>
      </c>
      <c r="I27" s="300" t="e">
        <f t="shared" si="18"/>
        <v>#DIV/0!</v>
      </c>
      <c r="J27" s="300" t="e">
        <f t="shared" si="18"/>
        <v>#DIV/0!</v>
      </c>
      <c r="K27" s="300" t="e">
        <f t="shared" si="18"/>
        <v>#DIV/0!</v>
      </c>
      <c r="L27" s="300" t="e">
        <f t="shared" si="18"/>
        <v>#DIV/0!</v>
      </c>
      <c r="M27" s="301" t="e">
        <f t="shared" si="18"/>
        <v>#DIV/0!</v>
      </c>
      <c r="N27" s="301" t="e">
        <f t="shared" si="18"/>
        <v>#DIV/0!</v>
      </c>
      <c r="O27" s="301" t="e">
        <f t="shared" si="18"/>
        <v>#DIV/0!</v>
      </c>
      <c r="P27" s="301" t="e">
        <f t="shared" si="18"/>
        <v>#DIV/0!</v>
      </c>
      <c r="Q27" s="301" t="e">
        <f t="shared" si="18"/>
        <v>#DIV/0!</v>
      </c>
    </row>
    <row r="29" spans="2:17" s="46" customFormat="1" ht="15">
      <c r="B29" s="130"/>
      <c r="C29" s="34"/>
      <c r="D29" s="4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ht="15">
      <c r="A30" s="32" t="s">
        <v>153</v>
      </c>
    </row>
  </sheetData>
  <sheetProtection/>
  <printOptions gridLines="1"/>
  <pageMargins left="0.25" right="0.25" top="0.5" bottom="0.5" header="0.25" footer="0.25"/>
  <pageSetup fitToHeight="0" horizontalDpi="600" verticalDpi="600" orientation="landscape" scale="6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</cols>
  <sheetData>
    <row r="1" ht="18.75" thickBot="1">
      <c r="A1" s="284" t="s">
        <v>367</v>
      </c>
    </row>
    <row r="2" spans="1:9" ht="15.75">
      <c r="A2" s="351" t="s">
        <v>309</v>
      </c>
      <c r="B2" s="352"/>
      <c r="C2" s="307"/>
      <c r="D2" s="307"/>
      <c r="E2" s="307"/>
      <c r="F2" s="307"/>
      <c r="G2" s="307"/>
      <c r="H2" s="307"/>
      <c r="I2" s="308"/>
    </row>
    <row r="3" spans="1:9" ht="12.75">
      <c r="A3" s="310" t="s">
        <v>310</v>
      </c>
      <c r="B3" s="434"/>
      <c r="C3" s="435"/>
      <c r="D3" s="311"/>
      <c r="E3" s="311"/>
      <c r="F3" s="311"/>
      <c r="G3" s="312"/>
      <c r="H3" s="311"/>
      <c r="I3" s="313"/>
    </row>
    <row r="4" spans="1:9" ht="12.75">
      <c r="A4" s="310" t="s">
        <v>311</v>
      </c>
      <c r="B4" s="361"/>
      <c r="C4" s="362"/>
      <c r="D4" s="314" t="s">
        <v>312</v>
      </c>
      <c r="E4" s="368"/>
      <c r="F4" s="314" t="s">
        <v>313</v>
      </c>
      <c r="G4" s="369"/>
      <c r="H4" s="315" t="s">
        <v>314</v>
      </c>
      <c r="I4" s="370"/>
    </row>
    <row r="5" spans="1:9" ht="12.75">
      <c r="A5" s="310" t="s">
        <v>315</v>
      </c>
      <c r="B5" s="363"/>
      <c r="C5" s="364"/>
      <c r="D5" s="316"/>
      <c r="E5" s="309"/>
      <c r="F5" s="309"/>
      <c r="G5" s="309"/>
      <c r="H5" s="316"/>
      <c r="I5" s="317"/>
    </row>
    <row r="6" spans="1:9" ht="12.75">
      <c r="A6" s="310" t="s">
        <v>316</v>
      </c>
      <c r="B6" s="363"/>
      <c r="C6" s="364"/>
      <c r="D6" s="309"/>
      <c r="E6" s="309"/>
      <c r="F6" s="309"/>
      <c r="G6" s="309"/>
      <c r="H6" s="309"/>
      <c r="I6" s="317"/>
    </row>
    <row r="7" spans="1:9" ht="12.75">
      <c r="A7" s="310" t="s">
        <v>317</v>
      </c>
      <c r="B7" s="363"/>
      <c r="C7" s="364"/>
      <c r="D7" s="309"/>
      <c r="E7" s="309"/>
      <c r="F7" s="309"/>
      <c r="G7" s="309"/>
      <c r="H7" s="309"/>
      <c r="I7" s="317"/>
    </row>
    <row r="8" spans="1:9" ht="12.75">
      <c r="A8" s="310" t="s">
        <v>318</v>
      </c>
      <c r="B8" s="361"/>
      <c r="C8" s="362"/>
      <c r="D8" s="312"/>
      <c r="E8" s="312"/>
      <c r="F8" s="318"/>
      <c r="G8" s="318"/>
      <c r="H8" s="318"/>
      <c r="I8" s="319"/>
    </row>
    <row r="9" spans="1:9" ht="13.5">
      <c r="A9" s="310" t="s">
        <v>319</v>
      </c>
      <c r="B9" s="361"/>
      <c r="C9" s="362"/>
      <c r="D9" s="320"/>
      <c r="E9" s="320"/>
      <c r="F9" s="320"/>
      <c r="G9" s="320"/>
      <c r="H9" s="320"/>
      <c r="I9" s="321"/>
    </row>
    <row r="10" spans="1:9" ht="12.75">
      <c r="A10" s="310" t="s">
        <v>320</v>
      </c>
      <c r="B10" s="365"/>
      <c r="C10" s="366"/>
      <c r="D10" s="323"/>
      <c r="E10" s="323"/>
      <c r="F10" s="324"/>
      <c r="G10" s="436"/>
      <c r="H10" s="436"/>
      <c r="I10" s="437"/>
    </row>
    <row r="11" spans="1:9" ht="12.75">
      <c r="A11" s="310" t="s">
        <v>321</v>
      </c>
      <c r="B11" s="365"/>
      <c r="C11" s="367"/>
      <c r="D11" s="322"/>
      <c r="E11" s="322"/>
      <c r="F11" s="324"/>
      <c r="G11" s="325"/>
      <c r="H11" s="325"/>
      <c r="I11" s="326"/>
    </row>
    <row r="12" spans="1:9" ht="12.75">
      <c r="A12" s="310" t="s">
        <v>322</v>
      </c>
      <c r="B12" s="353"/>
      <c r="C12" s="327"/>
      <c r="D12" s="327"/>
      <c r="E12" s="327"/>
      <c r="F12" s="327"/>
      <c r="G12" s="327"/>
      <c r="H12" s="327"/>
      <c r="I12" s="328"/>
    </row>
    <row r="13" spans="1:10" ht="12.75">
      <c r="A13" s="310" t="s">
        <v>323</v>
      </c>
      <c r="B13" s="315" t="s">
        <v>302</v>
      </c>
      <c r="C13" s="315" t="s">
        <v>324</v>
      </c>
      <c r="D13" s="315" t="s">
        <v>364</v>
      </c>
      <c r="E13" s="315" t="s">
        <v>326</v>
      </c>
      <c r="F13" s="315" t="s">
        <v>325</v>
      </c>
      <c r="G13" s="329" t="s">
        <v>327</v>
      </c>
      <c r="H13" s="329" t="s">
        <v>328</v>
      </c>
      <c r="I13" s="358"/>
      <c r="J13" s="359"/>
    </row>
    <row r="14" spans="1:10" ht="12.75">
      <c r="A14" s="330"/>
      <c r="B14" s="353"/>
      <c r="C14" s="353"/>
      <c r="D14" s="354"/>
      <c r="E14" s="371"/>
      <c r="F14" s="353"/>
      <c r="G14" s="372"/>
      <c r="H14" s="372"/>
      <c r="I14" s="327"/>
      <c r="J14" s="359"/>
    </row>
    <row r="15" spans="1:10" ht="12.75">
      <c r="A15" s="330"/>
      <c r="B15" s="353"/>
      <c r="C15" s="353"/>
      <c r="D15" s="354"/>
      <c r="E15" s="371"/>
      <c r="F15" s="353"/>
      <c r="G15" s="372"/>
      <c r="H15" s="372"/>
      <c r="I15" s="327"/>
      <c r="J15" s="359"/>
    </row>
    <row r="16" spans="1:10" ht="12.75">
      <c r="A16" s="330"/>
      <c r="B16" s="353"/>
      <c r="C16" s="353"/>
      <c r="D16" s="354"/>
      <c r="E16" s="371"/>
      <c r="F16" s="353"/>
      <c r="G16" s="372"/>
      <c r="H16" s="372"/>
      <c r="I16" s="327"/>
      <c r="J16" s="359"/>
    </row>
    <row r="17" spans="1:9" ht="12.75">
      <c r="A17" s="330"/>
      <c r="B17" s="353"/>
      <c r="C17" s="353"/>
      <c r="D17" s="354"/>
      <c r="E17" s="371"/>
      <c r="F17" s="353"/>
      <c r="G17" s="372"/>
      <c r="H17" s="372"/>
      <c r="I17" s="360"/>
    </row>
    <row r="18" spans="1:9" ht="12.75">
      <c r="A18" s="310" t="s">
        <v>329</v>
      </c>
      <c r="B18" s="373"/>
      <c r="C18" s="331"/>
      <c r="D18" s="327"/>
      <c r="E18" s="332"/>
      <c r="F18" s="332"/>
      <c r="G18" s="332"/>
      <c r="H18" s="334"/>
      <c r="I18" s="333"/>
    </row>
    <row r="19" spans="1:9" ht="12.75">
      <c r="A19" s="335" t="s">
        <v>330</v>
      </c>
      <c r="B19" s="374"/>
      <c r="C19" s="331"/>
      <c r="D19" s="332"/>
      <c r="E19" s="332"/>
      <c r="F19" s="332"/>
      <c r="G19" s="332"/>
      <c r="H19" s="334"/>
      <c r="I19" s="333"/>
    </row>
    <row r="20" spans="1:9" ht="12.75">
      <c r="A20" s="310" t="s">
        <v>331</v>
      </c>
      <c r="B20" s="375"/>
      <c r="C20" s="337" t="s">
        <v>332</v>
      </c>
      <c r="D20" s="377" t="e">
        <f>B20/B10</f>
        <v>#DIV/0!</v>
      </c>
      <c r="E20" s="338"/>
      <c r="F20" s="337" t="s">
        <v>333</v>
      </c>
      <c r="G20" s="378" t="e">
        <f>B20/B19</f>
        <v>#DIV/0!</v>
      </c>
      <c r="H20" s="334"/>
      <c r="I20" s="333"/>
    </row>
    <row r="21" spans="1:9" ht="12.75">
      <c r="A21" s="310" t="s">
        <v>334</v>
      </c>
      <c r="B21" s="376"/>
      <c r="C21" s="337" t="s">
        <v>332</v>
      </c>
      <c r="D21" s="377" t="e">
        <f>B21/B10</f>
        <v>#DIV/0!</v>
      </c>
      <c r="E21" s="338"/>
      <c r="F21" s="337" t="s">
        <v>333</v>
      </c>
      <c r="G21" s="378" t="e">
        <f>B21/B19</f>
        <v>#DIV/0!</v>
      </c>
      <c r="H21" s="334"/>
      <c r="I21" s="333"/>
    </row>
    <row r="22" spans="1:9" ht="12.75">
      <c r="A22" s="339" t="s">
        <v>335</v>
      </c>
      <c r="B22" s="376"/>
      <c r="C22" s="337" t="s">
        <v>332</v>
      </c>
      <c r="D22" s="378" t="e">
        <f>B22/B10</f>
        <v>#DIV/0!</v>
      </c>
      <c r="E22" s="332"/>
      <c r="F22" s="332"/>
      <c r="G22" s="332"/>
      <c r="H22" s="334"/>
      <c r="I22" s="333"/>
    </row>
    <row r="23" spans="1:9" ht="12" customHeight="1">
      <c r="A23" s="310" t="s">
        <v>336</v>
      </c>
      <c r="B23" s="376"/>
      <c r="C23" s="331"/>
      <c r="D23" s="336"/>
      <c r="E23" s="332"/>
      <c r="F23" s="332"/>
      <c r="G23" s="332"/>
      <c r="H23" s="334"/>
      <c r="I23" s="333"/>
    </row>
    <row r="24" spans="1:9" ht="12.75">
      <c r="A24" s="310" t="s">
        <v>365</v>
      </c>
      <c r="B24" s="376"/>
      <c r="C24" s="340"/>
      <c r="D24" s="340"/>
      <c r="E24" s="340"/>
      <c r="F24" s="340"/>
      <c r="G24" s="340"/>
      <c r="H24" s="340"/>
      <c r="I24" s="341"/>
    </row>
    <row r="25" spans="1:9" ht="12.75">
      <c r="A25" s="310" t="s">
        <v>366</v>
      </c>
      <c r="B25" s="376"/>
      <c r="C25" s="327"/>
      <c r="D25" s="327"/>
      <c r="E25" s="327"/>
      <c r="F25" s="327"/>
      <c r="G25" s="327"/>
      <c r="H25" s="327"/>
      <c r="I25" s="328"/>
    </row>
    <row r="26" spans="1:9" ht="12.75">
      <c r="A26" s="330"/>
      <c r="B26" s="340"/>
      <c r="C26" s="342"/>
      <c r="D26" s="342"/>
      <c r="E26" s="342"/>
      <c r="F26" s="342"/>
      <c r="G26" s="342"/>
      <c r="H26" s="342"/>
      <c r="I26" s="343"/>
    </row>
    <row r="27" spans="1:9" ht="12.75">
      <c r="A27" s="438" t="s">
        <v>337</v>
      </c>
      <c r="B27" s="439"/>
      <c r="C27" s="344"/>
      <c r="D27" s="342"/>
      <c r="E27" s="342"/>
      <c r="F27" s="342"/>
      <c r="G27" s="342"/>
      <c r="H27" s="342"/>
      <c r="I27" s="343"/>
    </row>
    <row r="28" spans="1:9" ht="12.75">
      <c r="A28" s="345" t="s">
        <v>338</v>
      </c>
      <c r="B28" s="327"/>
      <c r="C28" s="342"/>
      <c r="D28" s="342"/>
      <c r="E28" s="342"/>
      <c r="F28" s="342"/>
      <c r="G28" s="342"/>
      <c r="H28" s="342"/>
      <c r="I28" s="343"/>
    </row>
    <row r="29" spans="1:9" ht="12.75">
      <c r="A29" s="346" t="s">
        <v>339</v>
      </c>
      <c r="B29" s="379"/>
      <c r="C29" s="342"/>
      <c r="D29" s="342"/>
      <c r="E29" s="342"/>
      <c r="F29" s="342"/>
      <c r="G29" s="342"/>
      <c r="H29" s="342"/>
      <c r="I29" s="343"/>
    </row>
    <row r="30" spans="1:9" ht="12.75">
      <c r="A30" s="346" t="s">
        <v>340</v>
      </c>
      <c r="B30" s="379"/>
      <c r="C30" s="342"/>
      <c r="D30" s="342"/>
      <c r="E30" s="342"/>
      <c r="F30" s="342"/>
      <c r="G30" s="342"/>
      <c r="H30" s="342"/>
      <c r="I30" s="343"/>
    </row>
    <row r="31" spans="1:9" ht="12.75">
      <c r="A31" s="346" t="s">
        <v>341</v>
      </c>
      <c r="B31" s="379"/>
      <c r="C31" s="342"/>
      <c r="D31" s="342"/>
      <c r="E31" s="342"/>
      <c r="F31" s="342"/>
      <c r="G31" s="342"/>
      <c r="H31" s="342"/>
      <c r="I31" s="343"/>
    </row>
    <row r="32" spans="1:9" ht="12.75">
      <c r="A32" s="346" t="s">
        <v>342</v>
      </c>
      <c r="B32" s="380"/>
      <c r="C32" s="342"/>
      <c r="D32" s="342"/>
      <c r="E32" s="342"/>
      <c r="F32" s="342"/>
      <c r="G32" s="342"/>
      <c r="H32" s="342"/>
      <c r="I32" s="343"/>
    </row>
    <row r="33" spans="1:9" ht="12.75">
      <c r="A33" s="347" t="s">
        <v>343</v>
      </c>
      <c r="B33" s="381">
        <f>SUM(B29:B32)</f>
        <v>0</v>
      </c>
      <c r="C33" s="342"/>
      <c r="D33" s="342"/>
      <c r="E33" s="342"/>
      <c r="F33" s="342"/>
      <c r="G33" s="342"/>
      <c r="H33" s="342"/>
      <c r="I33" s="343"/>
    </row>
    <row r="34" spans="1:9" ht="12.75">
      <c r="A34" s="330"/>
      <c r="B34" s="327"/>
      <c r="C34" s="342"/>
      <c r="D34" s="342"/>
      <c r="E34" s="342"/>
      <c r="F34" s="342"/>
      <c r="G34" s="342"/>
      <c r="H34" s="342"/>
      <c r="I34" s="343"/>
    </row>
    <row r="35" spans="1:9" ht="12.75">
      <c r="A35" s="345" t="s">
        <v>344</v>
      </c>
      <c r="B35" s="327"/>
      <c r="C35" s="342"/>
      <c r="D35" s="342"/>
      <c r="E35" s="342"/>
      <c r="F35" s="342"/>
      <c r="G35" s="342"/>
      <c r="H35" s="342"/>
      <c r="I35" s="343"/>
    </row>
    <row r="36" spans="1:9" ht="12.75">
      <c r="A36" s="346" t="s">
        <v>345</v>
      </c>
      <c r="B36" s="379"/>
      <c r="C36" s="342"/>
      <c r="D36" s="342"/>
      <c r="E36" s="342"/>
      <c r="F36" s="342"/>
      <c r="G36" s="342"/>
      <c r="H36" s="342"/>
      <c r="I36" s="343"/>
    </row>
    <row r="37" spans="1:9" ht="12.75">
      <c r="A37" s="346" t="s">
        <v>346</v>
      </c>
      <c r="B37" s="379"/>
      <c r="C37" s="342"/>
      <c r="D37" s="342"/>
      <c r="E37" s="342"/>
      <c r="F37" s="342"/>
      <c r="G37" s="342"/>
      <c r="H37" s="342"/>
      <c r="I37" s="343"/>
    </row>
    <row r="38" spans="1:9" ht="12.75">
      <c r="A38" s="346" t="s">
        <v>347</v>
      </c>
      <c r="B38" s="379"/>
      <c r="C38" s="342"/>
      <c r="D38" s="342"/>
      <c r="E38" s="342"/>
      <c r="F38" s="342"/>
      <c r="G38" s="342"/>
      <c r="H38" s="342"/>
      <c r="I38" s="343"/>
    </row>
    <row r="39" spans="1:9" ht="12.75">
      <c r="A39" s="346" t="s">
        <v>348</v>
      </c>
      <c r="B39" s="379"/>
      <c r="C39" s="342"/>
      <c r="D39" s="342"/>
      <c r="E39" s="342"/>
      <c r="F39" s="342"/>
      <c r="G39" s="342"/>
      <c r="H39" s="342"/>
      <c r="I39" s="343"/>
    </row>
    <row r="40" spans="1:9" ht="12.75">
      <c r="A40" s="346" t="s">
        <v>355</v>
      </c>
      <c r="B40" s="379"/>
      <c r="C40" s="327"/>
      <c r="D40" s="327"/>
      <c r="E40" s="327"/>
      <c r="F40" s="327"/>
      <c r="G40" s="327"/>
      <c r="H40" s="327"/>
      <c r="I40" s="328"/>
    </row>
    <row r="41" spans="1:9" ht="12.75">
      <c r="A41" s="346" t="s">
        <v>349</v>
      </c>
      <c r="B41" s="379"/>
      <c r="C41" s="327"/>
      <c r="D41" s="327"/>
      <c r="E41" s="327"/>
      <c r="F41" s="327"/>
      <c r="G41" s="327"/>
      <c r="H41" s="327"/>
      <c r="I41" s="328"/>
    </row>
    <row r="42" spans="1:9" ht="12.75">
      <c r="A42" s="346" t="s">
        <v>350</v>
      </c>
      <c r="B42" s="379"/>
      <c r="C42" s="327"/>
      <c r="D42" s="327"/>
      <c r="E42" s="327"/>
      <c r="F42" s="327"/>
      <c r="G42" s="327"/>
      <c r="H42" s="327"/>
      <c r="I42" s="328"/>
    </row>
    <row r="43" spans="1:9" ht="12.75">
      <c r="A43" s="346" t="s">
        <v>351</v>
      </c>
      <c r="B43" s="379"/>
      <c r="C43" s="327"/>
      <c r="D43" s="327"/>
      <c r="E43" s="327"/>
      <c r="F43" s="327"/>
      <c r="G43" s="327"/>
      <c r="H43" s="327"/>
      <c r="I43" s="328"/>
    </row>
    <row r="44" spans="1:9" ht="12.75">
      <c r="A44" s="346" t="s">
        <v>352</v>
      </c>
      <c r="B44" s="380"/>
      <c r="C44" s="327"/>
      <c r="D44" s="327"/>
      <c r="E44" s="327"/>
      <c r="F44" s="327"/>
      <c r="G44" s="327"/>
      <c r="H44" s="327"/>
      <c r="I44" s="328"/>
    </row>
    <row r="45" spans="1:9" ht="12.75">
      <c r="A45" s="347" t="s">
        <v>353</v>
      </c>
      <c r="B45" s="381">
        <f>SUM(B34:B44)</f>
        <v>0</v>
      </c>
      <c r="C45" s="327"/>
      <c r="D45" s="327"/>
      <c r="E45" s="327"/>
      <c r="F45" s="327"/>
      <c r="G45" s="327"/>
      <c r="H45" s="327"/>
      <c r="I45" s="328"/>
    </row>
    <row r="46" spans="1:9" ht="13.5" thickBot="1">
      <c r="A46" s="348"/>
      <c r="B46" s="349"/>
      <c r="C46" s="349"/>
      <c r="D46" s="349"/>
      <c r="E46" s="349"/>
      <c r="F46" s="349"/>
      <c r="G46" s="349"/>
      <c r="H46" s="349"/>
      <c r="I46" s="350"/>
    </row>
  </sheetData>
  <sheetProtection/>
  <mergeCells count="3">
    <mergeCell ref="B3:C3"/>
    <mergeCell ref="G10:I10"/>
    <mergeCell ref="A27:B2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FF"/>
  </sheetPr>
  <dimension ref="A1:Q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.00390625" style="0" bestFit="1" customWidth="1"/>
    <col min="2" max="2" width="26.421875" style="0" customWidth="1"/>
    <col min="3" max="3" width="14.00390625" style="0" customWidth="1"/>
    <col min="4" max="4" width="15.00390625" style="0" customWidth="1"/>
    <col min="5" max="5" width="11.57421875" style="0" customWidth="1"/>
    <col min="6" max="6" width="14.8515625" style="0" customWidth="1"/>
    <col min="7" max="7" width="13.7109375" style="0" customWidth="1"/>
    <col min="8" max="8" width="14.57421875" style="0" customWidth="1"/>
    <col min="9" max="10" width="14.28125" style="0" customWidth="1"/>
    <col min="11" max="11" width="11.140625" style="0" customWidth="1"/>
    <col min="12" max="12" width="13.28125" style="0" customWidth="1"/>
    <col min="13" max="13" width="18.140625" style="0" customWidth="1"/>
    <col min="14" max="14" width="13.8515625" style="0" customWidth="1"/>
    <col min="15" max="15" width="11.28125" style="0" customWidth="1"/>
    <col min="16" max="16" width="12.57421875" style="0" customWidth="1"/>
    <col min="17" max="17" width="9.7109375" style="0" customWidth="1"/>
  </cols>
  <sheetData>
    <row r="1" spans="1:16" ht="18.75" thickBot="1">
      <c r="A1" s="441" t="s">
        <v>385</v>
      </c>
      <c r="B1" s="441"/>
      <c r="C1" s="441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7" ht="30" customHeight="1" thickBot="1">
      <c r="A2" s="383"/>
      <c r="B2" s="384" t="s">
        <v>370</v>
      </c>
      <c r="C2" s="384" t="s">
        <v>371</v>
      </c>
      <c r="D2" s="384" t="s">
        <v>372</v>
      </c>
      <c r="E2" s="384" t="s">
        <v>373</v>
      </c>
      <c r="F2" s="384" t="s">
        <v>374</v>
      </c>
      <c r="G2" s="384" t="s">
        <v>375</v>
      </c>
      <c r="H2" s="384" t="s">
        <v>376</v>
      </c>
      <c r="I2" s="384" t="s">
        <v>377</v>
      </c>
      <c r="J2" s="384" t="s">
        <v>378</v>
      </c>
      <c r="K2" s="384" t="s">
        <v>379</v>
      </c>
      <c r="L2" s="384" t="s">
        <v>380</v>
      </c>
      <c r="M2" s="384" t="s">
        <v>381</v>
      </c>
      <c r="N2" s="385" t="s">
        <v>382</v>
      </c>
      <c r="O2" s="385" t="s">
        <v>383</v>
      </c>
      <c r="P2" s="386" t="s">
        <v>384</v>
      </c>
      <c r="Q2" s="389"/>
    </row>
    <row r="3" spans="1:16" ht="27" customHeight="1">
      <c r="A3" s="387"/>
      <c r="B3" s="391"/>
      <c r="C3" s="392">
        <v>0</v>
      </c>
      <c r="D3" s="392">
        <v>0</v>
      </c>
      <c r="E3" s="393">
        <v>0</v>
      </c>
      <c r="F3" s="393">
        <v>0</v>
      </c>
      <c r="G3" s="393">
        <v>0</v>
      </c>
      <c r="H3" s="393">
        <v>0</v>
      </c>
      <c r="I3" s="393">
        <v>0</v>
      </c>
      <c r="J3" s="393">
        <v>0</v>
      </c>
      <c r="K3" s="388">
        <f>(E3*0.75)+(F3*1)+(G3*2)+(H3*3)+(I3*4)+(J3*5)</f>
        <v>0</v>
      </c>
      <c r="L3" s="388">
        <f>E3+F3+G3+H3+I3+J3</f>
        <v>0</v>
      </c>
      <c r="M3" s="392">
        <v>0</v>
      </c>
      <c r="N3" s="394">
        <v>0</v>
      </c>
      <c r="O3" s="393">
        <v>0</v>
      </c>
      <c r="P3" s="395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4"/>
  <sheetViews>
    <sheetView workbookViewId="0" topLeftCell="A1">
      <selection activeCell="C28" sqref="C28"/>
    </sheetView>
  </sheetViews>
  <sheetFormatPr defaultColWidth="9.140625" defaultRowHeight="12.75"/>
  <cols>
    <col min="1" max="4" width="18.421875" style="74" customWidth="1"/>
    <col min="5" max="16384" width="9.140625" style="74" customWidth="1"/>
  </cols>
  <sheetData>
    <row r="1" spans="1:4" ht="15.75">
      <c r="A1" s="402" t="s">
        <v>238</v>
      </c>
      <c r="B1" s="402"/>
      <c r="C1" s="402"/>
      <c r="D1" s="402"/>
    </row>
    <row r="2" spans="1:4" ht="15.75">
      <c r="A2" s="403"/>
      <c r="B2" s="403"/>
      <c r="C2" s="403"/>
      <c r="D2" s="403"/>
    </row>
    <row r="3" ht="13.5" customHeight="1"/>
    <row r="4" ht="13.5" customHeight="1">
      <c r="A4" s="74" t="s">
        <v>273</v>
      </c>
    </row>
    <row r="5" ht="13.5" customHeight="1">
      <c r="A5" s="170"/>
    </row>
    <row r="6" ht="13.5" customHeight="1"/>
    <row r="7" spans="1:2" ht="13.5" customHeight="1">
      <c r="A7" s="404" t="s">
        <v>37</v>
      </c>
      <c r="B7" s="405"/>
    </row>
    <row r="8" ht="13.5" customHeight="1" thickBot="1"/>
    <row r="9" spans="1:4" ht="27" customHeight="1" thickBot="1" thickTop="1">
      <c r="A9" s="2" t="s">
        <v>0</v>
      </c>
      <c r="B9" s="3" t="s">
        <v>1</v>
      </c>
      <c r="C9" s="3" t="s">
        <v>2</v>
      </c>
      <c r="D9" s="4" t="s">
        <v>3</v>
      </c>
    </row>
    <row r="10" spans="1:4" ht="13.5" customHeight="1" thickBot="1" thickTop="1">
      <c r="A10" s="399" t="s">
        <v>4</v>
      </c>
      <c r="B10" s="400"/>
      <c r="C10" s="400"/>
      <c r="D10" s="401"/>
    </row>
    <row r="11" spans="1:4" ht="27" customHeight="1" thickBot="1" thickTop="1">
      <c r="A11" s="173" t="s">
        <v>184</v>
      </c>
      <c r="B11" s="187"/>
      <c r="C11" s="188" t="s">
        <v>197</v>
      </c>
      <c r="D11" s="188" t="s">
        <v>197</v>
      </c>
    </row>
    <row r="12" spans="1:4" ht="27" customHeight="1" thickBot="1" thickTop="1">
      <c r="A12" s="174" t="s">
        <v>164</v>
      </c>
      <c r="B12" s="189"/>
      <c r="C12" s="190"/>
      <c r="D12" s="188" t="s">
        <v>197</v>
      </c>
    </row>
    <row r="13" spans="1:4" ht="27" customHeight="1" thickBot="1" thickTop="1">
      <c r="A13" s="174" t="s">
        <v>5</v>
      </c>
      <c r="B13" s="189"/>
      <c r="C13" s="188" t="s">
        <v>197</v>
      </c>
      <c r="D13" s="188" t="s">
        <v>197</v>
      </c>
    </row>
    <row r="14" spans="1:4" ht="27" customHeight="1" thickBot="1" thickTop="1">
      <c r="A14" s="175" t="s">
        <v>6</v>
      </c>
      <c r="B14" s="246">
        <f>SUM(B11:B13)</f>
        <v>0</v>
      </c>
      <c r="C14" s="246">
        <f>SUM(C11:C13)</f>
        <v>0</v>
      </c>
      <c r="D14" s="188" t="s">
        <v>197</v>
      </c>
    </row>
    <row r="15" spans="1:4" ht="13.5" customHeight="1" thickBot="1" thickTop="1">
      <c r="A15" s="399" t="s">
        <v>7</v>
      </c>
      <c r="B15" s="400"/>
      <c r="C15" s="400"/>
      <c r="D15" s="401"/>
    </row>
    <row r="16" spans="1:4" ht="27" customHeight="1" thickBot="1" thickTop="1">
      <c r="A16" s="171" t="s">
        <v>196</v>
      </c>
      <c r="B16" s="191"/>
      <c r="C16" s="192"/>
      <c r="D16" s="193"/>
    </row>
    <row r="17" spans="1:4" ht="27" customHeight="1" thickBot="1" thickTop="1">
      <c r="A17" s="177" t="s">
        <v>186</v>
      </c>
      <c r="B17" s="194"/>
      <c r="C17" s="188" t="s">
        <v>197</v>
      </c>
      <c r="D17" s="188" t="s">
        <v>197</v>
      </c>
    </row>
    <row r="18" spans="1:4" ht="27" customHeight="1" thickBot="1" thickTop="1">
      <c r="A18" s="177" t="s">
        <v>8</v>
      </c>
      <c r="B18" s="194"/>
      <c r="C18" s="192"/>
      <c r="D18" s="193"/>
    </row>
    <row r="19" spans="1:4" ht="27" customHeight="1" thickBot="1">
      <c r="A19" s="172" t="s">
        <v>9</v>
      </c>
      <c r="B19" s="247">
        <f>SUM(B16:B18)</f>
        <v>0</v>
      </c>
      <c r="C19" s="247">
        <f>SUM(C16:C18)</f>
        <v>0</v>
      </c>
      <c r="D19" s="247">
        <f>SUM(D16:D18)</f>
        <v>0</v>
      </c>
    </row>
    <row r="20" spans="1:4" ht="13.5" customHeight="1" thickBot="1" thickTop="1">
      <c r="A20" s="399" t="s">
        <v>195</v>
      </c>
      <c r="B20" s="400"/>
      <c r="C20" s="400"/>
      <c r="D20" s="401"/>
    </row>
    <row r="21" spans="1:4" ht="27" customHeight="1" thickBot="1" thickTop="1">
      <c r="A21" s="173" t="s">
        <v>10</v>
      </c>
      <c r="B21" s="195"/>
      <c r="C21" s="192"/>
      <c r="D21" s="193"/>
    </row>
    <row r="22" spans="1:4" ht="27" customHeight="1" thickBot="1">
      <c r="A22" s="174" t="s">
        <v>188</v>
      </c>
      <c r="B22" s="196"/>
      <c r="C22" s="197"/>
      <c r="D22" s="198"/>
    </row>
    <row r="23" spans="1:4" ht="27" customHeight="1" thickBot="1">
      <c r="A23" s="174" t="s">
        <v>11</v>
      </c>
      <c r="B23" s="196"/>
      <c r="C23" s="197"/>
      <c r="D23" s="198"/>
    </row>
    <row r="24" spans="1:4" ht="27" customHeight="1" thickBot="1">
      <c r="A24" s="174" t="s">
        <v>12</v>
      </c>
      <c r="B24" s="196"/>
      <c r="C24" s="197"/>
      <c r="D24" s="198"/>
    </row>
    <row r="25" spans="1:4" ht="27" customHeight="1" thickBot="1">
      <c r="A25" s="174" t="s">
        <v>165</v>
      </c>
      <c r="B25" s="196"/>
      <c r="C25" s="197"/>
      <c r="D25" s="198"/>
    </row>
    <row r="26" spans="1:4" ht="27" customHeight="1" thickBot="1">
      <c r="A26" s="174" t="s">
        <v>166</v>
      </c>
      <c r="B26" s="196"/>
      <c r="C26" s="197"/>
      <c r="D26" s="198"/>
    </row>
    <row r="27" spans="1:4" ht="27" customHeight="1" thickBot="1">
      <c r="A27" s="174" t="s">
        <v>167</v>
      </c>
      <c r="B27" s="196"/>
      <c r="C27" s="197"/>
      <c r="D27" s="198"/>
    </row>
    <row r="28" spans="1:4" ht="27" customHeight="1" thickBot="1">
      <c r="A28" s="182"/>
      <c r="B28" s="196"/>
      <c r="C28" s="197"/>
      <c r="D28" s="198"/>
    </row>
    <row r="29" spans="1:4" s="170" customFormat="1" ht="27" customHeight="1" thickBot="1">
      <c r="A29" s="180" t="s">
        <v>13</v>
      </c>
      <c r="B29" s="199">
        <f>SUM(B21:B28)</f>
        <v>0</v>
      </c>
      <c r="C29" s="199">
        <f>SUM(C21:C28)</f>
        <v>0</v>
      </c>
      <c r="D29" s="199">
        <f>SUM(D21:D28)</f>
        <v>0</v>
      </c>
    </row>
    <row r="30" spans="1:4" s="170" customFormat="1" ht="27" customHeight="1" thickBot="1" thickTop="1">
      <c r="A30" s="2" t="s">
        <v>0</v>
      </c>
      <c r="B30" s="3" t="s">
        <v>1</v>
      </c>
      <c r="C30" s="3" t="s">
        <v>2</v>
      </c>
      <c r="D30" s="4" t="s">
        <v>3</v>
      </c>
    </row>
    <row r="31" spans="1:4" ht="13.5" customHeight="1" thickBot="1" thickTop="1">
      <c r="A31" s="396" t="s">
        <v>14</v>
      </c>
      <c r="B31" s="397"/>
      <c r="C31" s="397"/>
      <c r="D31" s="398"/>
    </row>
    <row r="32" spans="1:4" ht="27" customHeight="1" thickBot="1" thickTop="1">
      <c r="A32" s="173" t="s">
        <v>168</v>
      </c>
      <c r="B32" s="195"/>
      <c r="C32" s="192"/>
      <c r="D32" s="193"/>
    </row>
    <row r="33" spans="1:4" ht="27" customHeight="1" thickBot="1">
      <c r="A33" s="174" t="s">
        <v>169</v>
      </c>
      <c r="B33" s="196"/>
      <c r="C33" s="197"/>
      <c r="D33" s="198"/>
    </row>
    <row r="34" spans="1:4" ht="27" customHeight="1" thickBot="1">
      <c r="A34" s="174" t="s">
        <v>170</v>
      </c>
      <c r="B34" s="196"/>
      <c r="C34" s="197"/>
      <c r="D34" s="198"/>
    </row>
    <row r="35" spans="1:4" ht="27" customHeight="1" thickBot="1">
      <c r="A35" s="174" t="s">
        <v>171</v>
      </c>
      <c r="B35" s="196"/>
      <c r="C35" s="197"/>
      <c r="D35" s="198"/>
    </row>
    <row r="36" spans="1:4" ht="27" customHeight="1" thickBot="1">
      <c r="A36" s="174" t="s">
        <v>172</v>
      </c>
      <c r="B36" s="196"/>
      <c r="C36" s="197"/>
      <c r="D36" s="198"/>
    </row>
    <row r="37" spans="1:4" ht="27" customHeight="1" thickBot="1">
      <c r="A37" s="182"/>
      <c r="B37" s="196"/>
      <c r="C37" s="197"/>
      <c r="D37" s="198"/>
    </row>
    <row r="38" spans="1:4" ht="27" customHeight="1" thickBot="1">
      <c r="A38" s="175" t="s">
        <v>15</v>
      </c>
      <c r="B38" s="248">
        <f>SUM(B32:B37)</f>
        <v>0</v>
      </c>
      <c r="C38" s="248">
        <f>SUM(C32:C37)</f>
        <v>0</v>
      </c>
      <c r="D38" s="248">
        <f>SUM(D32:D37)</f>
        <v>0</v>
      </c>
    </row>
    <row r="39" spans="1:4" ht="13.5" customHeight="1" thickBot="1" thickTop="1">
      <c r="A39" s="396" t="s">
        <v>16</v>
      </c>
      <c r="B39" s="397"/>
      <c r="C39" s="397"/>
      <c r="D39" s="398"/>
    </row>
    <row r="40" spans="1:4" ht="27" customHeight="1" thickBot="1" thickTop="1">
      <c r="A40" s="173" t="s">
        <v>198</v>
      </c>
      <c r="B40" s="191"/>
      <c r="C40" s="192"/>
      <c r="D40" s="200"/>
    </row>
    <row r="41" spans="1:4" ht="27" customHeight="1" thickBot="1">
      <c r="A41" s="181" t="s">
        <v>199</v>
      </c>
      <c r="B41" s="194"/>
      <c r="C41" s="201"/>
      <c r="D41" s="202"/>
    </row>
    <row r="42" spans="1:4" ht="27" customHeight="1" thickBot="1">
      <c r="A42" s="181" t="s">
        <v>200</v>
      </c>
      <c r="B42" s="194"/>
      <c r="C42" s="201"/>
      <c r="D42" s="202"/>
    </row>
    <row r="43" spans="1:4" ht="27" customHeight="1" thickBot="1">
      <c r="A43" s="181" t="s">
        <v>201</v>
      </c>
      <c r="B43" s="194"/>
      <c r="C43" s="201"/>
      <c r="D43" s="202"/>
    </row>
    <row r="44" spans="1:4" ht="27" customHeight="1" thickBot="1">
      <c r="A44" s="181" t="s">
        <v>202</v>
      </c>
      <c r="B44" s="194"/>
      <c r="C44" s="201"/>
      <c r="D44" s="202"/>
    </row>
    <row r="45" spans="1:4" ht="27" customHeight="1" thickBot="1">
      <c r="A45" s="181" t="s">
        <v>203</v>
      </c>
      <c r="B45" s="194"/>
      <c r="C45" s="201"/>
      <c r="D45" s="202"/>
    </row>
    <row r="46" spans="1:4" ht="27" customHeight="1" thickBot="1">
      <c r="A46" s="181" t="s">
        <v>204</v>
      </c>
      <c r="B46" s="194"/>
      <c r="C46" s="201"/>
      <c r="D46" s="202"/>
    </row>
    <row r="47" spans="1:4" ht="27" customHeight="1" thickBot="1">
      <c r="A47" s="181" t="s">
        <v>205</v>
      </c>
      <c r="B47" s="194"/>
      <c r="C47" s="201"/>
      <c r="D47" s="202"/>
    </row>
    <row r="48" spans="1:4" ht="27" customHeight="1" thickBot="1">
      <c r="A48" s="181" t="s">
        <v>206</v>
      </c>
      <c r="B48" s="194"/>
      <c r="C48" s="201"/>
      <c r="D48" s="202"/>
    </row>
    <row r="49" spans="1:4" ht="27" customHeight="1" thickBot="1">
      <c r="A49" s="181" t="s">
        <v>207</v>
      </c>
      <c r="B49" s="194"/>
      <c r="C49" s="201"/>
      <c r="D49" s="202"/>
    </row>
    <row r="50" spans="1:4" ht="27" customHeight="1" thickBot="1">
      <c r="A50" s="181" t="s">
        <v>208</v>
      </c>
      <c r="B50" s="194"/>
      <c r="C50" s="201"/>
      <c r="D50" s="202"/>
    </row>
    <row r="51" spans="1:4" ht="27" customHeight="1" thickBot="1">
      <c r="A51" s="181" t="s">
        <v>19</v>
      </c>
      <c r="B51" s="194"/>
      <c r="C51" s="201"/>
      <c r="D51" s="202"/>
    </row>
    <row r="52" spans="1:4" ht="27" customHeight="1" thickBot="1">
      <c r="A52" s="260" t="s">
        <v>292</v>
      </c>
      <c r="B52" s="194"/>
      <c r="C52" s="201"/>
      <c r="D52" s="202"/>
    </row>
    <row r="53" spans="1:4" ht="27" customHeight="1" thickBot="1">
      <c r="A53" s="180" t="s">
        <v>20</v>
      </c>
      <c r="B53" s="248">
        <f>SUM(B40:B52)</f>
        <v>0</v>
      </c>
      <c r="C53" s="248">
        <f>SUM(C40:C52)</f>
        <v>0</v>
      </c>
      <c r="D53" s="248">
        <f>SUM(D40:D52)</f>
        <v>0</v>
      </c>
    </row>
    <row r="54" spans="1:4" ht="27" customHeight="1" thickBot="1" thickTop="1">
      <c r="A54" s="2" t="s">
        <v>0</v>
      </c>
      <c r="B54" s="3" t="s">
        <v>1</v>
      </c>
      <c r="C54" s="3" t="s">
        <v>2</v>
      </c>
      <c r="D54" s="4" t="s">
        <v>3</v>
      </c>
    </row>
    <row r="55" spans="1:4" ht="13.5" customHeight="1" thickBot="1" thickTop="1">
      <c r="A55" s="396" t="s">
        <v>21</v>
      </c>
      <c r="B55" s="397"/>
      <c r="C55" s="397"/>
      <c r="D55" s="398"/>
    </row>
    <row r="56" spans="1:4" ht="27" customHeight="1" thickBot="1" thickTop="1">
      <c r="A56" s="173" t="s">
        <v>209</v>
      </c>
      <c r="B56" s="191"/>
      <c r="C56" s="176" t="s">
        <v>197</v>
      </c>
      <c r="D56" s="176" t="s">
        <v>197</v>
      </c>
    </row>
    <row r="57" spans="1:4" ht="27" customHeight="1" thickBot="1" thickTop="1">
      <c r="A57" s="181" t="s">
        <v>201</v>
      </c>
      <c r="B57" s="194"/>
      <c r="C57" s="176" t="s">
        <v>197</v>
      </c>
      <c r="D57" s="176" t="s">
        <v>197</v>
      </c>
    </row>
    <row r="58" spans="1:4" ht="27" customHeight="1" thickBot="1" thickTop="1">
      <c r="A58" s="181" t="s">
        <v>204</v>
      </c>
      <c r="B58" s="194"/>
      <c r="C58" s="176" t="s">
        <v>197</v>
      </c>
      <c r="D58" s="176" t="s">
        <v>197</v>
      </c>
    </row>
    <row r="59" spans="1:4" ht="27" customHeight="1" thickBot="1" thickTop="1">
      <c r="A59" s="181" t="s">
        <v>210</v>
      </c>
      <c r="B59" s="194"/>
      <c r="C59" s="176" t="s">
        <v>197</v>
      </c>
      <c r="D59" s="176" t="s">
        <v>197</v>
      </c>
    </row>
    <row r="60" spans="1:4" ht="27" customHeight="1" thickBot="1" thickTop="1">
      <c r="A60" s="181" t="s">
        <v>205</v>
      </c>
      <c r="B60" s="194"/>
      <c r="C60" s="176" t="s">
        <v>197</v>
      </c>
      <c r="D60" s="176" t="s">
        <v>197</v>
      </c>
    </row>
    <row r="61" spans="1:4" ht="27" customHeight="1" thickBot="1" thickTop="1">
      <c r="A61" s="181" t="s">
        <v>207</v>
      </c>
      <c r="B61" s="194"/>
      <c r="C61" s="176" t="s">
        <v>197</v>
      </c>
      <c r="D61" s="176" t="s">
        <v>197</v>
      </c>
    </row>
    <row r="62" spans="1:4" ht="27" customHeight="1" thickBot="1" thickTop="1">
      <c r="A62" s="181" t="s">
        <v>208</v>
      </c>
      <c r="B62" s="194"/>
      <c r="C62" s="176" t="s">
        <v>197</v>
      </c>
      <c r="D62" s="176" t="s">
        <v>197</v>
      </c>
    </row>
    <row r="63" spans="1:4" ht="27" customHeight="1" thickBot="1" thickTop="1">
      <c r="A63" s="181" t="s">
        <v>211</v>
      </c>
      <c r="B63" s="194"/>
      <c r="C63" s="176" t="s">
        <v>197</v>
      </c>
      <c r="D63" s="176" t="s">
        <v>197</v>
      </c>
    </row>
    <row r="64" spans="1:4" ht="27" customHeight="1" thickBot="1" thickTop="1">
      <c r="A64" s="260" t="s">
        <v>290</v>
      </c>
      <c r="B64" s="194"/>
      <c r="C64" s="176" t="s">
        <v>197</v>
      </c>
      <c r="D64" s="176" t="s">
        <v>197</v>
      </c>
    </row>
    <row r="65" spans="1:4" ht="27" customHeight="1" thickBot="1" thickTop="1">
      <c r="A65" s="180" t="s">
        <v>22</v>
      </c>
      <c r="B65" s="248">
        <f>SUM(B56:B64)</f>
        <v>0</v>
      </c>
      <c r="C65" s="176" t="s">
        <v>197</v>
      </c>
      <c r="D65" s="176" t="s">
        <v>197</v>
      </c>
    </row>
    <row r="66" spans="1:4" ht="13.5" customHeight="1" thickBot="1" thickTop="1">
      <c r="A66" s="396" t="s">
        <v>23</v>
      </c>
      <c r="B66" s="397"/>
      <c r="C66" s="397"/>
      <c r="D66" s="398"/>
    </row>
    <row r="67" spans="1:4" ht="27" customHeight="1" thickBot="1" thickTop="1">
      <c r="A67" s="173" t="s">
        <v>212</v>
      </c>
      <c r="B67" s="191"/>
      <c r="C67" s="192"/>
      <c r="D67" s="200"/>
    </row>
    <row r="68" spans="1:4" ht="27" customHeight="1" thickBot="1">
      <c r="A68" s="181" t="s">
        <v>213</v>
      </c>
      <c r="B68" s="194"/>
      <c r="C68" s="201"/>
      <c r="D68" s="202"/>
    </row>
    <row r="69" spans="1:4" ht="27" customHeight="1" thickBot="1">
      <c r="A69" s="181" t="s">
        <v>214</v>
      </c>
      <c r="B69" s="194"/>
      <c r="C69" s="201"/>
      <c r="D69" s="202"/>
    </row>
    <row r="70" spans="1:4" ht="27" customHeight="1" thickBot="1" thickTop="1">
      <c r="A70" s="181" t="s">
        <v>161</v>
      </c>
      <c r="B70" s="194"/>
      <c r="C70" s="188" t="s">
        <v>197</v>
      </c>
      <c r="D70" s="188" t="s">
        <v>197</v>
      </c>
    </row>
    <row r="71" spans="1:4" ht="27" customHeight="1" thickBot="1" thickTop="1">
      <c r="A71" s="181" t="s">
        <v>215</v>
      </c>
      <c r="B71" s="194"/>
      <c r="C71" s="188" t="s">
        <v>197</v>
      </c>
      <c r="D71" s="188" t="s">
        <v>197</v>
      </c>
    </row>
    <row r="72" spans="1:4" ht="27" customHeight="1" thickBot="1">
      <c r="A72" s="181" t="s">
        <v>39</v>
      </c>
      <c r="B72" s="194"/>
      <c r="C72" s="201"/>
      <c r="D72" s="202"/>
    </row>
    <row r="73" spans="1:4" ht="27" customHeight="1" thickBot="1">
      <c r="A73" s="181" t="s">
        <v>216</v>
      </c>
      <c r="B73" s="194"/>
      <c r="C73" s="201"/>
      <c r="D73" s="202"/>
    </row>
    <row r="74" spans="1:4" ht="27" customHeight="1" thickBot="1">
      <c r="A74" s="183"/>
      <c r="B74" s="194"/>
      <c r="C74" s="201"/>
      <c r="D74" s="202"/>
    </row>
    <row r="75" spans="1:4" ht="27" customHeight="1" thickBot="1">
      <c r="A75" s="180" t="s">
        <v>24</v>
      </c>
      <c r="B75" s="248">
        <f>SUM(B67:B74)</f>
        <v>0</v>
      </c>
      <c r="C75" s="248">
        <f>SUM(C67:C74)</f>
        <v>0</v>
      </c>
      <c r="D75" s="248">
        <f>SUM(D67:D74)</f>
        <v>0</v>
      </c>
    </row>
    <row r="76" spans="1:4" ht="13.5" customHeight="1" thickBot="1" thickTop="1">
      <c r="A76" s="396" t="s">
        <v>25</v>
      </c>
      <c r="B76" s="397"/>
      <c r="C76" s="397"/>
      <c r="D76" s="398"/>
    </row>
    <row r="77" spans="1:4" ht="27" customHeight="1" thickBot="1" thickTop="1">
      <c r="A77" s="173" t="s">
        <v>217</v>
      </c>
      <c r="B77" s="203"/>
      <c r="C77" s="176" t="s">
        <v>197</v>
      </c>
      <c r="D77" s="176" t="s">
        <v>197</v>
      </c>
    </row>
    <row r="78" spans="1:4" ht="27" customHeight="1" thickBot="1" thickTop="1">
      <c r="A78" s="181" t="s">
        <v>218</v>
      </c>
      <c r="B78" s="204"/>
      <c r="C78" s="176" t="s">
        <v>197</v>
      </c>
      <c r="D78" s="176" t="s">
        <v>197</v>
      </c>
    </row>
    <row r="79" spans="1:4" ht="27" customHeight="1" thickBot="1" thickTop="1">
      <c r="A79" s="181" t="s">
        <v>219</v>
      </c>
      <c r="B79" s="204"/>
      <c r="C79" s="176" t="s">
        <v>197</v>
      </c>
      <c r="D79" s="176" t="s">
        <v>197</v>
      </c>
    </row>
    <row r="80" spans="1:4" ht="27" customHeight="1" thickBot="1" thickTop="1">
      <c r="A80" s="183"/>
      <c r="B80" s="204"/>
      <c r="C80" s="176" t="s">
        <v>197</v>
      </c>
      <c r="D80" s="176" t="s">
        <v>197</v>
      </c>
    </row>
    <row r="81" spans="1:4" ht="27" customHeight="1" thickBot="1" thickTop="1">
      <c r="A81" s="180" t="s">
        <v>26</v>
      </c>
      <c r="B81" s="214">
        <f>SUM(B77:B80)</f>
        <v>0</v>
      </c>
      <c r="C81" s="176" t="s">
        <v>197</v>
      </c>
      <c r="D81" s="176" t="s">
        <v>197</v>
      </c>
    </row>
    <row r="82" spans="1:4" ht="27" customHeight="1" thickBot="1" thickTop="1">
      <c r="A82" s="2" t="s">
        <v>0</v>
      </c>
      <c r="B82" s="3" t="s">
        <v>1</v>
      </c>
      <c r="C82" s="3" t="s">
        <v>2</v>
      </c>
      <c r="D82" s="4" t="s">
        <v>3</v>
      </c>
    </row>
    <row r="83" spans="1:4" ht="13.5" customHeight="1" thickBot="1" thickTop="1">
      <c r="A83" s="396" t="s">
        <v>27</v>
      </c>
      <c r="B83" s="397"/>
      <c r="C83" s="397"/>
      <c r="D83" s="398"/>
    </row>
    <row r="84" spans="1:4" ht="27" customHeight="1" thickBot="1" thickTop="1">
      <c r="A84" s="173" t="s">
        <v>173</v>
      </c>
      <c r="B84" s="203"/>
      <c r="C84" s="205"/>
      <c r="D84" s="206"/>
    </row>
    <row r="85" spans="1:4" ht="27" customHeight="1" thickBot="1">
      <c r="A85" s="181" t="s">
        <v>174</v>
      </c>
      <c r="B85" s="204"/>
      <c r="C85" s="207"/>
      <c r="D85" s="208"/>
    </row>
    <row r="86" spans="1:4" ht="27" customHeight="1" thickBot="1">
      <c r="A86" s="181" t="s">
        <v>175</v>
      </c>
      <c r="B86" s="204"/>
      <c r="C86" s="207"/>
      <c r="D86" s="208"/>
    </row>
    <row r="87" spans="1:4" ht="27" customHeight="1" thickBot="1">
      <c r="A87" s="183"/>
      <c r="B87" s="204"/>
      <c r="C87" s="207"/>
      <c r="D87" s="208"/>
    </row>
    <row r="88" spans="1:4" ht="27" customHeight="1" thickBot="1">
      <c r="A88" s="180" t="s">
        <v>28</v>
      </c>
      <c r="B88" s="214">
        <f>SUM(B84:B87)</f>
        <v>0</v>
      </c>
      <c r="C88" s="214">
        <f>SUM(C84:C87)</f>
        <v>0</v>
      </c>
      <c r="D88" s="214">
        <f>SUM(D84:D87)</f>
        <v>0</v>
      </c>
    </row>
    <row r="89" spans="1:4" ht="13.5" customHeight="1" thickBot="1" thickTop="1">
      <c r="A89" s="396" t="s">
        <v>29</v>
      </c>
      <c r="B89" s="397"/>
      <c r="C89" s="397"/>
      <c r="D89" s="398"/>
    </row>
    <row r="90" spans="1:4" ht="27" customHeight="1" thickBot="1" thickTop="1">
      <c r="A90" s="173" t="s">
        <v>176</v>
      </c>
      <c r="B90" s="203"/>
      <c r="C90" s="176" t="s">
        <v>197</v>
      </c>
      <c r="D90" s="176" t="s">
        <v>197</v>
      </c>
    </row>
    <row r="91" spans="1:4" ht="27" customHeight="1" thickBot="1" thickTop="1">
      <c r="A91" s="181" t="s">
        <v>177</v>
      </c>
      <c r="B91" s="204"/>
      <c r="C91" s="176" t="s">
        <v>197</v>
      </c>
      <c r="D91" s="176" t="s">
        <v>197</v>
      </c>
    </row>
    <row r="92" spans="1:4" ht="27" customHeight="1" thickBot="1" thickTop="1">
      <c r="A92" s="181" t="s">
        <v>178</v>
      </c>
      <c r="B92" s="204"/>
      <c r="C92" s="176" t="s">
        <v>197</v>
      </c>
      <c r="D92" s="176" t="s">
        <v>197</v>
      </c>
    </row>
    <row r="93" spans="1:4" ht="27" customHeight="1" thickBot="1" thickTop="1">
      <c r="A93" s="181" t="s">
        <v>30</v>
      </c>
      <c r="B93" s="204"/>
      <c r="C93" s="176" t="s">
        <v>197</v>
      </c>
      <c r="D93" s="176" t="s">
        <v>197</v>
      </c>
    </row>
    <row r="94" spans="1:4" ht="27" customHeight="1" thickBot="1" thickTop="1">
      <c r="A94" s="183"/>
      <c r="B94" s="204"/>
      <c r="C94" s="176" t="s">
        <v>197</v>
      </c>
      <c r="D94" s="176" t="s">
        <v>197</v>
      </c>
    </row>
    <row r="95" spans="1:4" ht="27" customHeight="1" thickBot="1" thickTop="1">
      <c r="A95" s="180" t="s">
        <v>179</v>
      </c>
      <c r="B95" s="214">
        <f>SUM(B90:B94)</f>
        <v>0</v>
      </c>
      <c r="C95" s="176" t="s">
        <v>197</v>
      </c>
      <c r="D95" s="176" t="s">
        <v>197</v>
      </c>
    </row>
    <row r="96" spans="1:4" ht="13.5" customHeight="1" thickBot="1" thickTop="1">
      <c r="A96" s="396" t="s">
        <v>190</v>
      </c>
      <c r="B96" s="397"/>
      <c r="C96" s="397"/>
      <c r="D96" s="398"/>
    </row>
    <row r="97" spans="1:4" ht="27" customHeight="1" thickBot="1" thickTop="1">
      <c r="A97" s="185"/>
      <c r="B97" s="203"/>
      <c r="C97" s="205"/>
      <c r="D97" s="206"/>
    </row>
    <row r="98" spans="1:4" ht="27" customHeight="1" thickBot="1">
      <c r="A98" s="183"/>
      <c r="B98" s="204"/>
      <c r="C98" s="207"/>
      <c r="D98" s="208"/>
    </row>
    <row r="99" spans="1:4" ht="27" customHeight="1" thickBot="1">
      <c r="A99" s="183"/>
      <c r="B99" s="204"/>
      <c r="C99" s="207"/>
      <c r="D99" s="208"/>
    </row>
    <row r="100" spans="1:4" ht="27" customHeight="1" thickBot="1">
      <c r="A100" s="180" t="s">
        <v>31</v>
      </c>
      <c r="B100" s="214">
        <f>SUM(B97:B99)</f>
        <v>0</v>
      </c>
      <c r="C100" s="214">
        <f>SUM(C97:C99)</f>
        <v>0</v>
      </c>
      <c r="D100" s="214">
        <f>SUM(D97:D99)</f>
        <v>0</v>
      </c>
    </row>
    <row r="101" spans="1:4" ht="13.5" customHeight="1" thickBot="1" thickTop="1">
      <c r="A101" s="396" t="s">
        <v>191</v>
      </c>
      <c r="B101" s="397"/>
      <c r="C101" s="397"/>
      <c r="D101" s="398"/>
    </row>
    <row r="102" spans="1:4" ht="27" customHeight="1" thickBot="1" thickTop="1">
      <c r="A102" s="184" t="s">
        <v>220</v>
      </c>
      <c r="B102" s="249">
        <f>SUM(B14+B19+B29+B38+B53+B65+B75+B81+B88+B95+B100)</f>
        <v>0</v>
      </c>
      <c r="C102" s="249">
        <f>SUM(C14+C19+C29+C38+C53+C75+C88+C100)</f>
        <v>0</v>
      </c>
      <c r="D102" s="249">
        <f>SUM(D19+D29+D38+D53+D75+D88+D100)</f>
        <v>0</v>
      </c>
    </row>
    <row r="103" ht="13.5" customHeight="1" thickTop="1">
      <c r="A103" s="179"/>
    </row>
    <row r="104" ht="13.5" customHeight="1">
      <c r="A104" s="179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</sheetData>
  <sheetProtection/>
  <mergeCells count="15">
    <mergeCell ref="A1:D1"/>
    <mergeCell ref="A2:D2"/>
    <mergeCell ref="A15:D15"/>
    <mergeCell ref="A20:D20"/>
    <mergeCell ref="A31:D31"/>
    <mergeCell ref="A39:D39"/>
    <mergeCell ref="A7:B7"/>
    <mergeCell ref="A89:D89"/>
    <mergeCell ref="A96:D96"/>
    <mergeCell ref="A101:D101"/>
    <mergeCell ref="A10:D10"/>
    <mergeCell ref="A55:D55"/>
    <mergeCell ref="A66:D66"/>
    <mergeCell ref="A76:D76"/>
    <mergeCell ref="A83:D83"/>
  </mergeCells>
  <printOptions/>
  <pageMargins left="0.7" right="0.7" top="0.75" bottom="0.75" header="0.3" footer="0.3"/>
  <pageSetup horizontalDpi="600" verticalDpi="600" orientation="portrait" scale="98" r:id="rId1"/>
  <rowBreaks count="3" manualBreakCount="3">
    <brk id="29" max="5" man="1"/>
    <brk id="53" max="5" man="1"/>
    <brk id="8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6.140625" style="0" customWidth="1"/>
    <col min="2" max="3" width="18.421875" style="0" customWidth="1"/>
  </cols>
  <sheetData>
    <row r="1" spans="1:3" ht="14.25">
      <c r="A1" s="408" t="s">
        <v>228</v>
      </c>
      <c r="B1" s="408"/>
      <c r="C1" s="408"/>
    </row>
    <row r="2" spans="1:3" ht="13.5" thickBot="1">
      <c r="A2" s="74"/>
      <c r="B2" s="74"/>
      <c r="C2" s="74"/>
    </row>
    <row r="3" spans="1:3" ht="27" thickBot="1" thickTop="1">
      <c r="A3" s="169" t="s">
        <v>36</v>
      </c>
      <c r="B3" s="6" t="s">
        <v>2</v>
      </c>
      <c r="C3" s="7" t="s">
        <v>3</v>
      </c>
    </row>
    <row r="4" spans="1:3" ht="14.25" thickBot="1" thickTop="1">
      <c r="A4" s="227" t="s">
        <v>32</v>
      </c>
      <c r="B4" s="210">
        <f>'Development Budget'!C102</f>
        <v>0</v>
      </c>
      <c r="C4" s="211">
        <f>'Development Budget'!D102</f>
        <v>0</v>
      </c>
    </row>
    <row r="5" spans="1:3" ht="13.5" thickBot="1">
      <c r="A5" s="226" t="s">
        <v>221</v>
      </c>
      <c r="B5" s="207"/>
      <c r="C5" s="208"/>
    </row>
    <row r="6" spans="1:3" ht="13.5" thickBot="1">
      <c r="A6" s="186" t="s">
        <v>223</v>
      </c>
      <c r="B6" s="204"/>
      <c r="C6" s="209"/>
    </row>
    <row r="7" spans="1:3" ht="13.5" thickBot="1">
      <c r="A7" s="186" t="s">
        <v>224</v>
      </c>
      <c r="B7" s="204"/>
      <c r="C7" s="209"/>
    </row>
    <row r="8" spans="1:3" ht="13.5" thickBot="1">
      <c r="A8" s="186" t="s">
        <v>226</v>
      </c>
      <c r="B8" s="204"/>
      <c r="C8" s="209"/>
    </row>
    <row r="9" spans="1:3" ht="13.5" thickBot="1">
      <c r="A9" s="186" t="s">
        <v>225</v>
      </c>
      <c r="B9" s="204"/>
      <c r="C9" s="209"/>
    </row>
    <row r="10" spans="1:3" ht="13.5" thickBot="1">
      <c r="A10" s="226" t="s">
        <v>33</v>
      </c>
      <c r="B10" s="212">
        <f>B4-B6-B7-B8-B9</f>
        <v>0</v>
      </c>
      <c r="C10" s="213">
        <f>C4-C6-C7-C8-C9</f>
        <v>0</v>
      </c>
    </row>
    <row r="11" spans="1:3" ht="13.5" thickBot="1">
      <c r="A11" s="186" t="s">
        <v>227</v>
      </c>
      <c r="B11" s="250"/>
      <c r="C11" s="250"/>
    </row>
    <row r="12" spans="1:3" ht="13.5" thickBot="1">
      <c r="A12" s="226" t="s">
        <v>34</v>
      </c>
      <c r="B12" s="212">
        <f>B11*B10</f>
        <v>0</v>
      </c>
      <c r="C12" s="213">
        <f>C11*C10</f>
        <v>0</v>
      </c>
    </row>
    <row r="13" spans="1:3" ht="13.5" thickBot="1">
      <c r="A13" s="186" t="s">
        <v>222</v>
      </c>
      <c r="B13" s="251">
        <v>1</v>
      </c>
      <c r="C13" s="250">
        <v>1</v>
      </c>
    </row>
    <row r="14" spans="1:3" ht="13.5" thickBot="1">
      <c r="A14" s="226" t="s">
        <v>233</v>
      </c>
      <c r="B14" s="212">
        <f>B13*B12</f>
        <v>0</v>
      </c>
      <c r="C14" s="213">
        <f>C13*C12</f>
        <v>0</v>
      </c>
    </row>
    <row r="15" spans="1:3" ht="13.5" thickBot="1">
      <c r="A15" s="186" t="s">
        <v>35</v>
      </c>
      <c r="B15" s="252">
        <v>0.04</v>
      </c>
      <c r="C15" s="252">
        <v>0.09</v>
      </c>
    </row>
    <row r="16" spans="1:3" ht="13.5" thickBot="1">
      <c r="A16" s="225" t="s">
        <v>38</v>
      </c>
      <c r="B16" s="214">
        <f>ROUNDDOWN(B14*B15,0)</f>
        <v>0</v>
      </c>
      <c r="C16" s="215">
        <f>ROUNDDOWN(C14*C15,0)</f>
        <v>0</v>
      </c>
    </row>
    <row r="17" spans="1:3" ht="14.25" thickBot="1" thickTop="1">
      <c r="A17" s="74"/>
      <c r="B17" s="406">
        <f>ROUNDDOWN(B16+C16,0)</f>
        <v>0</v>
      </c>
      <c r="C17" s="407"/>
    </row>
    <row r="18" ht="13.5" thickTop="1"/>
  </sheetData>
  <sheetProtection/>
  <mergeCells count="2">
    <mergeCell ref="B17:C17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16"/>
  <sheetViews>
    <sheetView zoomScale="110" zoomScaleNormal="110" zoomScalePageLayoutView="0" workbookViewId="0" topLeftCell="A1">
      <selection activeCell="E19" sqref="E19"/>
    </sheetView>
  </sheetViews>
  <sheetFormatPr defaultColWidth="9.140625" defaultRowHeight="12.75"/>
  <cols>
    <col min="1" max="1" width="50.00390625" style="74" customWidth="1"/>
    <col min="2" max="2" width="12.00390625" style="74" customWidth="1"/>
    <col min="3" max="16384" width="9.140625" style="74" customWidth="1"/>
  </cols>
  <sheetData>
    <row r="1" spans="1:2" ht="15.75">
      <c r="A1" s="402" t="s">
        <v>231</v>
      </c>
      <c r="B1" s="402"/>
    </row>
    <row r="2" ht="12.75"/>
    <row r="3" ht="13.5" thickBot="1"/>
    <row r="4" spans="1:2" ht="15.75" thickBot="1">
      <c r="A4" s="114" t="s">
        <v>145</v>
      </c>
      <c r="B4" s="216">
        <f>'Development Budget'!B102</f>
        <v>0</v>
      </c>
    </row>
    <row r="5" spans="1:2" ht="15.75" thickBot="1">
      <c r="A5" s="114" t="s">
        <v>146</v>
      </c>
      <c r="B5" s="223"/>
    </row>
    <row r="6" spans="1:2" ht="15.75" thickBot="1">
      <c r="A6" s="114" t="s">
        <v>147</v>
      </c>
      <c r="B6" s="216">
        <f>B4-B5</f>
        <v>0</v>
      </c>
    </row>
    <row r="7" spans="1:2" ht="15.75" thickBot="1">
      <c r="A7" s="114" t="s">
        <v>159</v>
      </c>
      <c r="B7" s="224"/>
    </row>
    <row r="8" spans="1:2" ht="15.75" thickBot="1">
      <c r="A8" s="114" t="s">
        <v>305</v>
      </c>
      <c r="B8" s="224">
        <v>0.9999</v>
      </c>
    </row>
    <row r="9" spans="1:2" ht="15.75" thickBot="1">
      <c r="A9" s="114" t="s">
        <v>306</v>
      </c>
      <c r="B9" s="303">
        <f>B8*B7</f>
        <v>0</v>
      </c>
    </row>
    <row r="10" spans="1:2" ht="15.75" thickBot="1">
      <c r="A10" s="114" t="s">
        <v>148</v>
      </c>
      <c r="B10" s="216" t="e">
        <f>ROUNDDOWN(B6/B9,0)</f>
        <v>#DIV/0!</v>
      </c>
    </row>
    <row r="11" spans="1:2" ht="15.75" thickBot="1">
      <c r="A11" s="114" t="s">
        <v>149</v>
      </c>
      <c r="B11" s="216" t="e">
        <f>ROUNDDOWN(B10/10,0)</f>
        <v>#DIV/0!</v>
      </c>
    </row>
    <row r="12" spans="1:2" ht="15.75" thickBot="1">
      <c r="A12" s="114" t="s">
        <v>150</v>
      </c>
      <c r="B12" s="217">
        <f>'Credit Calculation  - Basis'!B17:C17</f>
        <v>0</v>
      </c>
    </row>
    <row r="13" spans="1:2" ht="13.5" thickBot="1">
      <c r="A13" s="178"/>
      <c r="B13" s="178"/>
    </row>
    <row r="14" spans="1:2" ht="15" thickBot="1">
      <c r="A14" s="115" t="s">
        <v>151</v>
      </c>
      <c r="B14" s="212" t="e">
        <f>IF(B12&gt;B11,B11,B12)</f>
        <v>#DIV/0!</v>
      </c>
    </row>
    <row r="16" ht="12.75">
      <c r="A16" s="229"/>
    </row>
  </sheetData>
  <sheetProtection/>
  <mergeCells count="1">
    <mergeCell ref="A1:B1"/>
  </mergeCells>
  <printOptions horizontalCentered="1"/>
  <pageMargins left="0.75" right="0.75" top="0.32" bottom="0.83" header="0.27" footer="0.5"/>
  <pageSetup fitToHeight="1" fitToWidth="1"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C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7.57421875" style="0" customWidth="1"/>
    <col min="2" max="2" width="2.00390625" style="0" customWidth="1"/>
    <col min="3" max="3" width="11.28125" style="0" bestFit="1" customWidth="1"/>
  </cols>
  <sheetData>
    <row r="1" spans="1:3" ht="15.75">
      <c r="A1" s="409" t="s">
        <v>256</v>
      </c>
      <c r="B1" s="409"/>
      <c r="C1" s="409"/>
    </row>
    <row r="2" spans="1:3" ht="16.5" thickBot="1">
      <c r="A2" s="158"/>
      <c r="B2" s="119"/>
      <c r="C2" s="120"/>
    </row>
    <row r="3" spans="1:3" ht="13.5" thickBot="1">
      <c r="A3" t="s">
        <v>160</v>
      </c>
      <c r="C3" s="276">
        <v>0</v>
      </c>
    </row>
    <row r="4" spans="1:3" ht="12.75">
      <c r="A4" t="s">
        <v>360</v>
      </c>
      <c r="C4" s="121">
        <v>0.12</v>
      </c>
    </row>
    <row r="5" spans="1:3" ht="12.75">
      <c r="A5" t="s">
        <v>154</v>
      </c>
      <c r="C5" s="120">
        <f>C3*C4</f>
        <v>0</v>
      </c>
    </row>
    <row r="6" spans="1:3" ht="12.75">
      <c r="A6" t="s">
        <v>158</v>
      </c>
      <c r="C6" s="120">
        <v>2000</v>
      </c>
    </row>
    <row r="7" spans="1:3" ht="13.5" thickBot="1">
      <c r="A7" t="s">
        <v>155</v>
      </c>
      <c r="C7" s="120">
        <f>C5+C6</f>
        <v>2000</v>
      </c>
    </row>
    <row r="8" spans="1:3" ht="13.5" thickBot="1">
      <c r="A8" t="s">
        <v>156</v>
      </c>
      <c r="C8" s="277">
        <f>'Development Budget'!B70</f>
        <v>0</v>
      </c>
    </row>
    <row r="9" spans="1:3" ht="13.5" thickBot="1">
      <c r="A9" s="122" t="s">
        <v>157</v>
      </c>
      <c r="B9" s="122"/>
      <c r="C9" s="123">
        <f>C7-C8</f>
        <v>2000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12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0.7109375" style="0" customWidth="1"/>
    <col min="2" max="2" width="15.7109375" style="31" customWidth="1"/>
    <col min="3" max="4" width="15.7109375" style="0" customWidth="1"/>
  </cols>
  <sheetData>
    <row r="1" spans="1:4" ht="16.5" thickBot="1">
      <c r="A1" s="410" t="s">
        <v>257</v>
      </c>
      <c r="B1" s="411"/>
      <c r="C1" s="411"/>
      <c r="D1" s="412"/>
    </row>
    <row r="2" spans="1:4" ht="12.75">
      <c r="A2" s="145"/>
      <c r="B2" s="218" t="s">
        <v>162</v>
      </c>
      <c r="C2" s="219"/>
      <c r="D2" s="268"/>
    </row>
    <row r="3" spans="1:4" ht="12.75">
      <c r="A3" s="139" t="s">
        <v>182</v>
      </c>
      <c r="B3" s="149"/>
      <c r="C3" s="263"/>
      <c r="D3" s="138"/>
    </row>
    <row r="4" spans="1:4" ht="12.75">
      <c r="A4" s="139" t="s">
        <v>140</v>
      </c>
      <c r="B4" s="149"/>
      <c r="C4" s="263"/>
      <c r="D4" s="138"/>
    </row>
    <row r="5" spans="1:4" ht="12.75">
      <c r="A5" s="139" t="s">
        <v>180</v>
      </c>
      <c r="B5" s="149"/>
      <c r="C5" s="263"/>
      <c r="D5" s="138"/>
    </row>
    <row r="6" spans="1:4" ht="13.5" thickBot="1">
      <c r="A6" s="139" t="s">
        <v>181</v>
      </c>
      <c r="B6" s="156"/>
      <c r="C6" s="263"/>
      <c r="D6" s="138"/>
    </row>
    <row r="7" spans="1:4" s="32" customFormat="1" ht="13.5" thickBot="1">
      <c r="A7" s="144" t="s">
        <v>32</v>
      </c>
      <c r="B7" s="265">
        <f>SUM(B3:B6)</f>
        <v>0</v>
      </c>
      <c r="C7" s="155"/>
      <c r="D7" s="140"/>
    </row>
    <row r="8" spans="1:4" s="32" customFormat="1" ht="12.75">
      <c r="A8" s="148"/>
      <c r="B8" s="220" t="s">
        <v>193</v>
      </c>
      <c r="C8" s="221" t="s">
        <v>163</v>
      </c>
      <c r="D8" s="222" t="s">
        <v>183</v>
      </c>
    </row>
    <row r="9" spans="1:4" ht="12.75">
      <c r="A9" s="141" t="s">
        <v>4</v>
      </c>
      <c r="B9" s="163"/>
      <c r="C9" s="137"/>
      <c r="D9" s="138"/>
    </row>
    <row r="10" spans="1:4" ht="12.75">
      <c r="A10" s="139" t="s">
        <v>184</v>
      </c>
      <c r="B10" s="164">
        <f>'Cost Per Square Foot'!G10</f>
        <v>0</v>
      </c>
      <c r="C10" s="253" t="e">
        <f>B10/$B$7</f>
        <v>#DIV/0!</v>
      </c>
      <c r="D10" s="142" t="e">
        <f>B10/$B$98</f>
        <v>#DIV/0!</v>
      </c>
    </row>
    <row r="11" spans="1:4" ht="12.75">
      <c r="A11" s="139" t="s">
        <v>164</v>
      </c>
      <c r="B11" s="164">
        <f>'Cost Per Square Foot'!G11</f>
        <v>0</v>
      </c>
      <c r="C11" s="253" t="e">
        <f>B11/$B$7</f>
        <v>#DIV/0!</v>
      </c>
      <c r="D11" s="142" t="e">
        <f>B11/$B$98</f>
        <v>#DIV/0!</v>
      </c>
    </row>
    <row r="12" spans="1:4" ht="12.75">
      <c r="A12" s="139" t="s">
        <v>5</v>
      </c>
      <c r="B12" s="164">
        <f>'Cost Per Square Foot'!G12</f>
        <v>0</v>
      </c>
      <c r="C12" s="253" t="e">
        <f>B12/$B$7</f>
        <v>#DIV/0!</v>
      </c>
      <c r="D12" s="142" t="e">
        <f>B12/$B$98</f>
        <v>#DIV/0!</v>
      </c>
    </row>
    <row r="13" spans="1:4" s="32" customFormat="1" ht="13.5" thickBot="1">
      <c r="A13" s="144" t="s">
        <v>6</v>
      </c>
      <c r="B13" s="167">
        <f>SUM(B10:B12)</f>
        <v>0</v>
      </c>
      <c r="C13" s="167" t="e">
        <f>SUM(C10:C12)</f>
        <v>#DIV/0!</v>
      </c>
      <c r="D13" s="264" t="e">
        <f>SUM(D10:D12)</f>
        <v>#DIV/0!</v>
      </c>
    </row>
    <row r="14" spans="1:4" ht="12.75">
      <c r="A14" s="146" t="s">
        <v>7</v>
      </c>
      <c r="B14" s="165"/>
      <c r="C14" s="151"/>
      <c r="D14" s="147"/>
    </row>
    <row r="15" spans="1:4" ht="12.75">
      <c r="A15" s="143" t="s">
        <v>185</v>
      </c>
      <c r="B15" s="164">
        <f>'Development Budget'!B16</f>
        <v>0</v>
      </c>
      <c r="C15" s="150" t="e">
        <f>B15/$B$7</f>
        <v>#DIV/0!</v>
      </c>
      <c r="D15" s="142" t="e">
        <f>B15/$B$98</f>
        <v>#DIV/0!</v>
      </c>
    </row>
    <row r="16" spans="1:4" ht="12.75">
      <c r="A16" s="139" t="s">
        <v>186</v>
      </c>
      <c r="B16" s="164">
        <f>'Development Budget'!B17</f>
        <v>0</v>
      </c>
      <c r="C16" s="150" t="e">
        <f>B16/$B$7</f>
        <v>#DIV/0!</v>
      </c>
      <c r="D16" s="142" t="e">
        <f>B16/$B$98</f>
        <v>#DIV/0!</v>
      </c>
    </row>
    <row r="17" spans="1:4" ht="12.75">
      <c r="A17" s="139" t="s">
        <v>8</v>
      </c>
      <c r="B17" s="164">
        <f>'Development Budget'!B18</f>
        <v>0</v>
      </c>
      <c r="C17" s="150" t="e">
        <f>B17/$B$7</f>
        <v>#DIV/0!</v>
      </c>
      <c r="D17" s="142" t="e">
        <f>B17/$B$98</f>
        <v>#DIV/0!</v>
      </c>
    </row>
    <row r="18" spans="1:4" s="32" customFormat="1" ht="13.5" thickBot="1">
      <c r="A18" s="144" t="s">
        <v>9</v>
      </c>
      <c r="B18" s="167">
        <f>SUM(B15:B17)</f>
        <v>0</v>
      </c>
      <c r="C18" s="167" t="e">
        <f>SUM(C15:C17)</f>
        <v>#DIV/0!</v>
      </c>
      <c r="D18" s="264" t="e">
        <f>SUM(D15:D17)</f>
        <v>#DIV/0!</v>
      </c>
    </row>
    <row r="19" spans="1:4" ht="12.75">
      <c r="A19" s="146" t="s">
        <v>187</v>
      </c>
      <c r="B19" s="165"/>
      <c r="C19" s="151"/>
      <c r="D19" s="147"/>
    </row>
    <row r="20" spans="1:4" ht="12.75">
      <c r="A20" s="139" t="s">
        <v>10</v>
      </c>
      <c r="B20" s="164">
        <f>'Development Budget'!B21</f>
        <v>0</v>
      </c>
      <c r="C20" s="150" t="e">
        <f aca="true" t="shared" si="0" ref="C20:C27">B20/$B$7</f>
        <v>#DIV/0!</v>
      </c>
      <c r="D20" s="142" t="e">
        <f aca="true" t="shared" si="1" ref="D20:D27">B20/$B$98</f>
        <v>#DIV/0!</v>
      </c>
    </row>
    <row r="21" spans="1:4" ht="12.75">
      <c r="A21" s="139" t="s">
        <v>188</v>
      </c>
      <c r="B21" s="164">
        <f>'Development Budget'!B22</f>
        <v>0</v>
      </c>
      <c r="C21" s="150" t="e">
        <f t="shared" si="0"/>
        <v>#DIV/0!</v>
      </c>
      <c r="D21" s="142" t="e">
        <f t="shared" si="1"/>
        <v>#DIV/0!</v>
      </c>
    </row>
    <row r="22" spans="1:4" ht="12.75">
      <c r="A22" s="139" t="s">
        <v>11</v>
      </c>
      <c r="B22" s="164">
        <f>'Development Budget'!B23</f>
        <v>0</v>
      </c>
      <c r="C22" s="150" t="e">
        <f t="shared" si="0"/>
        <v>#DIV/0!</v>
      </c>
      <c r="D22" s="142" t="e">
        <f t="shared" si="1"/>
        <v>#DIV/0!</v>
      </c>
    </row>
    <row r="23" spans="1:4" ht="12.75">
      <c r="A23" s="139" t="s">
        <v>12</v>
      </c>
      <c r="B23" s="164">
        <f>'Development Budget'!B24</f>
        <v>0</v>
      </c>
      <c r="C23" s="150" t="e">
        <f t="shared" si="0"/>
        <v>#DIV/0!</v>
      </c>
      <c r="D23" s="142" t="e">
        <f t="shared" si="1"/>
        <v>#DIV/0!</v>
      </c>
    </row>
    <row r="24" spans="1:4" ht="12.75">
      <c r="A24" s="139" t="s">
        <v>165</v>
      </c>
      <c r="B24" s="164">
        <f>'Development Budget'!B25</f>
        <v>0</v>
      </c>
      <c r="C24" s="150" t="e">
        <f t="shared" si="0"/>
        <v>#DIV/0!</v>
      </c>
      <c r="D24" s="142" t="e">
        <f t="shared" si="1"/>
        <v>#DIV/0!</v>
      </c>
    </row>
    <row r="25" spans="1:4" ht="12.75">
      <c r="A25" s="139" t="s">
        <v>166</v>
      </c>
      <c r="B25" s="164">
        <f>'Development Budget'!B26</f>
        <v>0</v>
      </c>
      <c r="C25" s="150" t="e">
        <f t="shared" si="0"/>
        <v>#DIV/0!</v>
      </c>
      <c r="D25" s="142" t="e">
        <f t="shared" si="1"/>
        <v>#DIV/0!</v>
      </c>
    </row>
    <row r="26" spans="1:4" ht="12.75">
      <c r="A26" s="139" t="s">
        <v>167</v>
      </c>
      <c r="B26" s="164">
        <f>'Development Budget'!B27</f>
        <v>0</v>
      </c>
      <c r="C26" s="150" t="e">
        <f t="shared" si="0"/>
        <v>#DIV/0!</v>
      </c>
      <c r="D26" s="142" t="e">
        <f t="shared" si="1"/>
        <v>#DIV/0!</v>
      </c>
    </row>
    <row r="27" spans="1:4" ht="12.75">
      <c r="A27" s="261">
        <f>'Development Budget'!A28</f>
        <v>0</v>
      </c>
      <c r="B27" s="164">
        <f>'Development Budget'!B28</f>
        <v>0</v>
      </c>
      <c r="C27" s="150" t="e">
        <f t="shared" si="0"/>
        <v>#DIV/0!</v>
      </c>
      <c r="D27" s="142" t="e">
        <f t="shared" si="1"/>
        <v>#DIV/0!</v>
      </c>
    </row>
    <row r="28" spans="1:4" s="32" customFormat="1" ht="13.5" thickBot="1">
      <c r="A28" s="144" t="s">
        <v>13</v>
      </c>
      <c r="B28" s="167">
        <f>SUM(B20:B27)</f>
        <v>0</v>
      </c>
      <c r="C28" s="167" t="e">
        <f>SUM(C20:C27)</f>
        <v>#DIV/0!</v>
      </c>
      <c r="D28" s="264" t="e">
        <f>SUM(D20:D27)</f>
        <v>#DIV/0!</v>
      </c>
    </row>
    <row r="29" spans="1:4" ht="12.75">
      <c r="A29" s="146" t="s">
        <v>14</v>
      </c>
      <c r="B29" s="165"/>
      <c r="C29" s="151"/>
      <c r="D29" s="147"/>
    </row>
    <row r="30" spans="1:4" ht="12.75">
      <c r="A30" s="139" t="s">
        <v>168</v>
      </c>
      <c r="B30" s="164">
        <f>'Development Budget'!B32</f>
        <v>0</v>
      </c>
      <c r="C30" s="150" t="e">
        <f aca="true" t="shared" si="2" ref="C30:C35">B30/$B$7</f>
        <v>#DIV/0!</v>
      </c>
      <c r="D30" s="142" t="e">
        <f aca="true" t="shared" si="3" ref="D30:D35">B30/$B$98</f>
        <v>#DIV/0!</v>
      </c>
    </row>
    <row r="31" spans="1:4" ht="12.75">
      <c r="A31" s="139" t="s">
        <v>169</v>
      </c>
      <c r="B31" s="164">
        <f>'Development Budget'!B33</f>
        <v>0</v>
      </c>
      <c r="C31" s="150" t="e">
        <f t="shared" si="2"/>
        <v>#DIV/0!</v>
      </c>
      <c r="D31" s="142" t="e">
        <f t="shared" si="3"/>
        <v>#DIV/0!</v>
      </c>
    </row>
    <row r="32" spans="1:4" ht="12.75">
      <c r="A32" s="139" t="s">
        <v>170</v>
      </c>
      <c r="B32" s="164">
        <f>'Development Budget'!B34</f>
        <v>0</v>
      </c>
      <c r="C32" s="150" t="e">
        <f t="shared" si="2"/>
        <v>#DIV/0!</v>
      </c>
      <c r="D32" s="142" t="e">
        <f t="shared" si="3"/>
        <v>#DIV/0!</v>
      </c>
    </row>
    <row r="33" spans="1:4" ht="12.75">
      <c r="A33" s="139" t="s">
        <v>171</v>
      </c>
      <c r="B33" s="164">
        <f>'Development Budget'!B35</f>
        <v>0</v>
      </c>
      <c r="C33" s="150" t="e">
        <f t="shared" si="2"/>
        <v>#DIV/0!</v>
      </c>
      <c r="D33" s="142" t="e">
        <f t="shared" si="3"/>
        <v>#DIV/0!</v>
      </c>
    </row>
    <row r="34" spans="1:4" ht="12.75">
      <c r="A34" s="139" t="s">
        <v>189</v>
      </c>
      <c r="B34" s="164">
        <f>'Development Budget'!B36</f>
        <v>0</v>
      </c>
      <c r="C34" s="150" t="e">
        <f t="shared" si="2"/>
        <v>#DIV/0!</v>
      </c>
      <c r="D34" s="142" t="e">
        <f t="shared" si="3"/>
        <v>#DIV/0!</v>
      </c>
    </row>
    <row r="35" spans="1:4" ht="12.75">
      <c r="A35" s="261">
        <f>'Development Budget'!A37</f>
        <v>0</v>
      </c>
      <c r="B35" s="164">
        <f>'Development Budget'!B37</f>
        <v>0</v>
      </c>
      <c r="C35" s="150" t="e">
        <f t="shared" si="2"/>
        <v>#DIV/0!</v>
      </c>
      <c r="D35" s="142" t="e">
        <f t="shared" si="3"/>
        <v>#DIV/0!</v>
      </c>
    </row>
    <row r="36" spans="1:4" s="32" customFormat="1" ht="13.5" thickBot="1">
      <c r="A36" s="144" t="s">
        <v>15</v>
      </c>
      <c r="B36" s="167">
        <f>SUM(B30:B35)</f>
        <v>0</v>
      </c>
      <c r="C36" s="167" t="e">
        <f>SUM(C30:C35)</f>
        <v>#DIV/0!</v>
      </c>
      <c r="D36" s="264" t="e">
        <f>SUM(D30:D35)</f>
        <v>#DIV/0!</v>
      </c>
    </row>
    <row r="37" spans="1:4" ht="12.75">
      <c r="A37" s="146" t="s">
        <v>16</v>
      </c>
      <c r="B37" s="165"/>
      <c r="C37" s="151"/>
      <c r="D37" s="147"/>
    </row>
    <row r="38" spans="1:4" ht="12.75">
      <c r="A38" s="139" t="s">
        <v>198</v>
      </c>
      <c r="B38" s="165">
        <f>'Development Budget'!B40</f>
        <v>0</v>
      </c>
      <c r="C38" s="254" t="e">
        <f aca="true" t="shared" si="4" ref="C38:C50">B38/$B$7</f>
        <v>#DIV/0!</v>
      </c>
      <c r="D38" s="147" t="e">
        <f aca="true" t="shared" si="5" ref="D38:D50">B38/$B$98</f>
        <v>#DIV/0!</v>
      </c>
    </row>
    <row r="39" spans="1:4" ht="12.75">
      <c r="A39" s="139" t="s">
        <v>199</v>
      </c>
      <c r="B39" s="165">
        <f>'Development Budget'!B41</f>
        <v>0</v>
      </c>
      <c r="C39" s="254" t="e">
        <f t="shared" si="4"/>
        <v>#DIV/0!</v>
      </c>
      <c r="D39" s="147" t="e">
        <f t="shared" si="5"/>
        <v>#DIV/0!</v>
      </c>
    </row>
    <row r="40" spans="1:4" ht="12.75">
      <c r="A40" s="139" t="s">
        <v>200</v>
      </c>
      <c r="B40" s="165">
        <f>'Development Budget'!B42</f>
        <v>0</v>
      </c>
      <c r="C40" s="254" t="e">
        <f t="shared" si="4"/>
        <v>#DIV/0!</v>
      </c>
      <c r="D40" s="147" t="e">
        <f t="shared" si="5"/>
        <v>#DIV/0!</v>
      </c>
    </row>
    <row r="41" spans="1:4" ht="12.75">
      <c r="A41" s="139" t="s">
        <v>201</v>
      </c>
      <c r="B41" s="165">
        <f>'Development Budget'!B43</f>
        <v>0</v>
      </c>
      <c r="C41" s="254" t="e">
        <f t="shared" si="4"/>
        <v>#DIV/0!</v>
      </c>
      <c r="D41" s="147" t="e">
        <f t="shared" si="5"/>
        <v>#DIV/0!</v>
      </c>
    </row>
    <row r="42" spans="1:4" ht="12.75">
      <c r="A42" s="139" t="s">
        <v>202</v>
      </c>
      <c r="B42" s="165">
        <f>'Development Budget'!B44</f>
        <v>0</v>
      </c>
      <c r="C42" s="254" t="e">
        <f t="shared" si="4"/>
        <v>#DIV/0!</v>
      </c>
      <c r="D42" s="147" t="e">
        <f t="shared" si="5"/>
        <v>#DIV/0!</v>
      </c>
    </row>
    <row r="43" spans="1:4" ht="12.75">
      <c r="A43" s="139" t="s">
        <v>203</v>
      </c>
      <c r="B43" s="165">
        <f>'Development Budget'!B45</f>
        <v>0</v>
      </c>
      <c r="C43" s="254" t="e">
        <f t="shared" si="4"/>
        <v>#DIV/0!</v>
      </c>
      <c r="D43" s="147" t="e">
        <f t="shared" si="5"/>
        <v>#DIV/0!</v>
      </c>
    </row>
    <row r="44" spans="1:4" ht="12.75">
      <c r="A44" s="139" t="s">
        <v>204</v>
      </c>
      <c r="B44" s="165">
        <f>'Development Budget'!B46</f>
        <v>0</v>
      </c>
      <c r="C44" s="254" t="e">
        <f t="shared" si="4"/>
        <v>#DIV/0!</v>
      </c>
      <c r="D44" s="147" t="e">
        <f t="shared" si="5"/>
        <v>#DIV/0!</v>
      </c>
    </row>
    <row r="45" spans="1:4" ht="12.75">
      <c r="A45" s="139" t="s">
        <v>205</v>
      </c>
      <c r="B45" s="165">
        <f>'Development Budget'!B47</f>
        <v>0</v>
      </c>
      <c r="C45" s="254" t="e">
        <f t="shared" si="4"/>
        <v>#DIV/0!</v>
      </c>
      <c r="D45" s="147" t="e">
        <f t="shared" si="5"/>
        <v>#DIV/0!</v>
      </c>
    </row>
    <row r="46" spans="1:4" ht="12.75">
      <c r="A46" s="139" t="s">
        <v>206</v>
      </c>
      <c r="B46" s="165">
        <f>'Development Budget'!B48</f>
        <v>0</v>
      </c>
      <c r="C46" s="254" t="e">
        <f t="shared" si="4"/>
        <v>#DIV/0!</v>
      </c>
      <c r="D46" s="147" t="e">
        <f t="shared" si="5"/>
        <v>#DIV/0!</v>
      </c>
    </row>
    <row r="47" spans="1:4" ht="12.75">
      <c r="A47" s="139" t="s">
        <v>207</v>
      </c>
      <c r="B47" s="165">
        <f>'Development Budget'!B49</f>
        <v>0</v>
      </c>
      <c r="C47" s="254" t="e">
        <f t="shared" si="4"/>
        <v>#DIV/0!</v>
      </c>
      <c r="D47" s="147" t="e">
        <f t="shared" si="5"/>
        <v>#DIV/0!</v>
      </c>
    </row>
    <row r="48" spans="1:4" ht="12.75">
      <c r="A48" s="139" t="s">
        <v>208</v>
      </c>
      <c r="B48" s="165">
        <f>'Development Budget'!B50</f>
        <v>0</v>
      </c>
      <c r="C48" s="254" t="e">
        <f t="shared" si="4"/>
        <v>#DIV/0!</v>
      </c>
      <c r="D48" s="147" t="e">
        <f t="shared" si="5"/>
        <v>#DIV/0!</v>
      </c>
    </row>
    <row r="49" spans="1:4" ht="12.75">
      <c r="A49" s="139" t="s">
        <v>19</v>
      </c>
      <c r="B49" s="165">
        <f>'Development Budget'!B51</f>
        <v>0</v>
      </c>
      <c r="C49" s="254" t="e">
        <f t="shared" si="4"/>
        <v>#DIV/0!</v>
      </c>
      <c r="D49" s="147" t="e">
        <f t="shared" si="5"/>
        <v>#DIV/0!</v>
      </c>
    </row>
    <row r="50" spans="1:4" ht="12.75">
      <c r="A50" s="261" t="str">
        <f>'Development Budget'!A52</f>
        <v>Permits/Fees</v>
      </c>
      <c r="B50" s="165">
        <f>'Development Budget'!B52</f>
        <v>0</v>
      </c>
      <c r="C50" s="254" t="e">
        <f t="shared" si="4"/>
        <v>#DIV/0!</v>
      </c>
      <c r="D50" s="147" t="e">
        <f t="shared" si="5"/>
        <v>#DIV/0!</v>
      </c>
    </row>
    <row r="51" spans="1:4" s="32" customFormat="1" ht="13.5" thickBot="1">
      <c r="A51" s="144" t="s">
        <v>20</v>
      </c>
      <c r="B51" s="167">
        <f>SUM(B38:B50)</f>
        <v>0</v>
      </c>
      <c r="C51" s="167" t="e">
        <f>SUM(C38:C50)</f>
        <v>#DIV/0!</v>
      </c>
      <c r="D51" s="264" t="e">
        <f>SUM(D38:D50)</f>
        <v>#DIV/0!</v>
      </c>
    </row>
    <row r="52" spans="1:4" ht="12.75">
      <c r="A52" s="146" t="s">
        <v>21</v>
      </c>
      <c r="B52" s="165"/>
      <c r="C52" s="151"/>
      <c r="D52" s="147"/>
    </row>
    <row r="53" spans="1:4" ht="12.75">
      <c r="A53" s="139" t="s">
        <v>209</v>
      </c>
      <c r="B53" s="165">
        <f>'Development Budget'!B56</f>
        <v>0</v>
      </c>
      <c r="C53" s="254" t="e">
        <f aca="true" t="shared" si="6" ref="C53:C61">B53/$B$7</f>
        <v>#DIV/0!</v>
      </c>
      <c r="D53" s="147" t="e">
        <f aca="true" t="shared" si="7" ref="D53:D61">B53/$B$98</f>
        <v>#DIV/0!</v>
      </c>
    </row>
    <row r="54" spans="1:4" ht="12.75">
      <c r="A54" s="139" t="s">
        <v>201</v>
      </c>
      <c r="B54" s="165">
        <f>'Development Budget'!B57</f>
        <v>0</v>
      </c>
      <c r="C54" s="254" t="e">
        <f t="shared" si="6"/>
        <v>#DIV/0!</v>
      </c>
      <c r="D54" s="147" t="e">
        <f t="shared" si="7"/>
        <v>#DIV/0!</v>
      </c>
    </row>
    <row r="55" spans="1:4" ht="12.75">
      <c r="A55" s="139" t="s">
        <v>204</v>
      </c>
      <c r="B55" s="165">
        <f>'Development Budget'!B58</f>
        <v>0</v>
      </c>
      <c r="C55" s="254" t="e">
        <f t="shared" si="6"/>
        <v>#DIV/0!</v>
      </c>
      <c r="D55" s="147" t="e">
        <f t="shared" si="7"/>
        <v>#DIV/0!</v>
      </c>
    </row>
    <row r="56" spans="1:4" ht="12.75">
      <c r="A56" s="139" t="s">
        <v>210</v>
      </c>
      <c r="B56" s="165">
        <f>'Development Budget'!B59</f>
        <v>0</v>
      </c>
      <c r="C56" s="254" t="e">
        <f t="shared" si="6"/>
        <v>#DIV/0!</v>
      </c>
      <c r="D56" s="147" t="e">
        <f t="shared" si="7"/>
        <v>#DIV/0!</v>
      </c>
    </row>
    <row r="57" spans="1:4" ht="12.75">
      <c r="A57" s="139" t="s">
        <v>205</v>
      </c>
      <c r="B57" s="165">
        <f>'Development Budget'!B60</f>
        <v>0</v>
      </c>
      <c r="C57" s="254" t="e">
        <f t="shared" si="6"/>
        <v>#DIV/0!</v>
      </c>
      <c r="D57" s="147" t="e">
        <f t="shared" si="7"/>
        <v>#DIV/0!</v>
      </c>
    </row>
    <row r="58" spans="1:4" ht="12.75">
      <c r="A58" s="139" t="s">
        <v>207</v>
      </c>
      <c r="B58" s="165">
        <f>'Development Budget'!B61</f>
        <v>0</v>
      </c>
      <c r="C58" s="254" t="e">
        <f t="shared" si="6"/>
        <v>#DIV/0!</v>
      </c>
      <c r="D58" s="147" t="e">
        <f t="shared" si="7"/>
        <v>#DIV/0!</v>
      </c>
    </row>
    <row r="59" spans="1:4" ht="12.75">
      <c r="A59" s="139" t="s">
        <v>208</v>
      </c>
      <c r="B59" s="165">
        <f>'Development Budget'!B62</f>
        <v>0</v>
      </c>
      <c r="C59" s="254" t="e">
        <f t="shared" si="6"/>
        <v>#DIV/0!</v>
      </c>
      <c r="D59" s="147" t="e">
        <f t="shared" si="7"/>
        <v>#DIV/0!</v>
      </c>
    </row>
    <row r="60" spans="1:4" ht="12.75">
      <c r="A60" s="139" t="s">
        <v>211</v>
      </c>
      <c r="B60" s="165">
        <f>'Development Budget'!B63</f>
        <v>0</v>
      </c>
      <c r="C60" s="254" t="e">
        <f t="shared" si="6"/>
        <v>#DIV/0!</v>
      </c>
      <c r="D60" s="147" t="e">
        <f t="shared" si="7"/>
        <v>#DIV/0!</v>
      </c>
    </row>
    <row r="61" spans="1:4" ht="12.75">
      <c r="A61" s="261" t="str">
        <f>'Development Budget'!A64</f>
        <v>Relocation</v>
      </c>
      <c r="B61" s="165">
        <f>'Development Budget'!B64</f>
        <v>0</v>
      </c>
      <c r="C61" s="254" t="e">
        <f t="shared" si="6"/>
        <v>#DIV/0!</v>
      </c>
      <c r="D61" s="147" t="e">
        <f t="shared" si="7"/>
        <v>#DIV/0!</v>
      </c>
    </row>
    <row r="62" spans="1:4" s="32" customFormat="1" ht="13.5" thickBot="1">
      <c r="A62" s="144" t="s">
        <v>22</v>
      </c>
      <c r="B62" s="167">
        <f>SUM(B53:B61)</f>
        <v>0</v>
      </c>
      <c r="C62" s="167" t="e">
        <f>SUM(C53:C61)</f>
        <v>#DIV/0!</v>
      </c>
      <c r="D62" s="267" t="e">
        <f>SUM(D53:D61)</f>
        <v>#DIV/0!</v>
      </c>
    </row>
    <row r="63" spans="1:4" ht="12.75">
      <c r="A63" s="146" t="s">
        <v>23</v>
      </c>
      <c r="B63" s="165"/>
      <c r="C63" s="151"/>
      <c r="D63" s="147"/>
    </row>
    <row r="64" spans="1:4" ht="12.75">
      <c r="A64" s="139" t="s">
        <v>212</v>
      </c>
      <c r="B64" s="165">
        <f>'Development Budget'!B67</f>
        <v>0</v>
      </c>
      <c r="C64" s="254" t="e">
        <f aca="true" t="shared" si="8" ref="C64:C71">B64/$B$7</f>
        <v>#DIV/0!</v>
      </c>
      <c r="D64" s="147" t="e">
        <f aca="true" t="shared" si="9" ref="D64:D71">B64/$B$98</f>
        <v>#DIV/0!</v>
      </c>
    </row>
    <row r="65" spans="1:4" ht="12.75">
      <c r="A65" s="139" t="s">
        <v>213</v>
      </c>
      <c r="B65" s="165">
        <f>'Development Budget'!B68</f>
        <v>0</v>
      </c>
      <c r="C65" s="254" t="e">
        <f t="shared" si="8"/>
        <v>#DIV/0!</v>
      </c>
      <c r="D65" s="147" t="e">
        <f t="shared" si="9"/>
        <v>#DIV/0!</v>
      </c>
    </row>
    <row r="66" spans="1:4" ht="12.75">
      <c r="A66" s="139" t="s">
        <v>214</v>
      </c>
      <c r="B66" s="165">
        <f>'Development Budget'!B69</f>
        <v>0</v>
      </c>
      <c r="C66" s="254" t="e">
        <f t="shared" si="8"/>
        <v>#DIV/0!</v>
      </c>
      <c r="D66" s="147" t="e">
        <f t="shared" si="9"/>
        <v>#DIV/0!</v>
      </c>
    </row>
    <row r="67" spans="1:4" ht="12.75">
      <c r="A67" s="139" t="s">
        <v>161</v>
      </c>
      <c r="B67" s="165">
        <f>'Development Budget'!B70</f>
        <v>0</v>
      </c>
      <c r="C67" s="254" t="e">
        <f t="shared" si="8"/>
        <v>#DIV/0!</v>
      </c>
      <c r="D67" s="147" t="e">
        <f t="shared" si="9"/>
        <v>#DIV/0!</v>
      </c>
    </row>
    <row r="68" spans="1:4" ht="12.75">
      <c r="A68" s="139" t="s">
        <v>215</v>
      </c>
      <c r="B68" s="165">
        <f>'Development Budget'!B71</f>
        <v>0</v>
      </c>
      <c r="C68" s="254" t="e">
        <f t="shared" si="8"/>
        <v>#DIV/0!</v>
      </c>
      <c r="D68" s="147" t="e">
        <f t="shared" si="9"/>
        <v>#DIV/0!</v>
      </c>
    </row>
    <row r="69" spans="1:4" ht="12.75">
      <c r="A69" s="139" t="s">
        <v>39</v>
      </c>
      <c r="B69" s="165">
        <f>'Development Budget'!B72</f>
        <v>0</v>
      </c>
      <c r="C69" s="254" t="e">
        <f t="shared" si="8"/>
        <v>#DIV/0!</v>
      </c>
      <c r="D69" s="147" t="e">
        <f t="shared" si="9"/>
        <v>#DIV/0!</v>
      </c>
    </row>
    <row r="70" spans="1:4" ht="12.75">
      <c r="A70" s="139" t="s">
        <v>216</v>
      </c>
      <c r="B70" s="165">
        <f>'Development Budget'!B73</f>
        <v>0</v>
      </c>
      <c r="C70" s="254" t="e">
        <f t="shared" si="8"/>
        <v>#DIV/0!</v>
      </c>
      <c r="D70" s="147" t="e">
        <f t="shared" si="9"/>
        <v>#DIV/0!</v>
      </c>
    </row>
    <row r="71" spans="1:4" ht="12.75">
      <c r="A71" s="261">
        <f>'Development Budget'!A74</f>
        <v>0</v>
      </c>
      <c r="B71" s="165">
        <f>'Development Budget'!B74</f>
        <v>0</v>
      </c>
      <c r="C71" s="254" t="e">
        <f t="shared" si="8"/>
        <v>#DIV/0!</v>
      </c>
      <c r="D71" s="147" t="e">
        <f t="shared" si="9"/>
        <v>#DIV/0!</v>
      </c>
    </row>
    <row r="72" spans="1:4" s="32" customFormat="1" ht="13.5" thickBot="1">
      <c r="A72" s="144" t="s">
        <v>24</v>
      </c>
      <c r="B72" s="167">
        <f>SUM(B64:B71)</f>
        <v>0</v>
      </c>
      <c r="C72" s="167" t="e">
        <f>SUM(C64:C71)</f>
        <v>#DIV/0!</v>
      </c>
      <c r="D72" s="267" t="e">
        <f>SUM(D64:D71)</f>
        <v>#DIV/0!</v>
      </c>
    </row>
    <row r="73" spans="1:4" ht="12.75">
      <c r="A73" s="146" t="s">
        <v>25</v>
      </c>
      <c r="B73" s="165"/>
      <c r="C73" s="151"/>
      <c r="D73" s="147"/>
    </row>
    <row r="74" spans="1:4" ht="12.75">
      <c r="A74" s="139" t="s">
        <v>217</v>
      </c>
      <c r="B74" s="165">
        <f>'Development Budget'!B77</f>
        <v>0</v>
      </c>
      <c r="C74" s="254" t="e">
        <f>B74/$B$7</f>
        <v>#DIV/0!</v>
      </c>
      <c r="D74" s="147" t="e">
        <f>B74/$B$98</f>
        <v>#DIV/0!</v>
      </c>
    </row>
    <row r="75" spans="1:4" ht="12.75">
      <c r="A75" s="139" t="s">
        <v>218</v>
      </c>
      <c r="B75" s="165">
        <f>'Development Budget'!B78</f>
        <v>0</v>
      </c>
      <c r="C75" s="254" t="e">
        <f>B75/$B$7</f>
        <v>#DIV/0!</v>
      </c>
      <c r="D75" s="147" t="e">
        <f>B75/$B$98</f>
        <v>#DIV/0!</v>
      </c>
    </row>
    <row r="76" spans="1:4" ht="12.75">
      <c r="A76" s="139" t="s">
        <v>219</v>
      </c>
      <c r="B76" s="165">
        <f>'Development Budget'!B79</f>
        <v>0</v>
      </c>
      <c r="C76" s="254" t="e">
        <f>B76/$B$7</f>
        <v>#DIV/0!</v>
      </c>
      <c r="D76" s="147" t="e">
        <f>B76/$B$98</f>
        <v>#DIV/0!</v>
      </c>
    </row>
    <row r="77" spans="1:4" ht="12.75">
      <c r="A77" s="261">
        <f>'Development Budget'!A80</f>
        <v>0</v>
      </c>
      <c r="B77" s="165">
        <f>'Development Budget'!B80</f>
        <v>0</v>
      </c>
      <c r="C77" s="254" t="e">
        <f>B77/$B$7</f>
        <v>#DIV/0!</v>
      </c>
      <c r="D77" s="147" t="e">
        <f>B77/$B$98</f>
        <v>#DIV/0!</v>
      </c>
    </row>
    <row r="78" spans="1:4" s="32" customFormat="1" ht="13.5" thickBot="1">
      <c r="A78" s="266" t="s">
        <v>26</v>
      </c>
      <c r="B78" s="167">
        <f>SUM(B74:B77)</f>
        <v>0</v>
      </c>
      <c r="C78" s="167" t="e">
        <f>SUM(C74:C77)</f>
        <v>#DIV/0!</v>
      </c>
      <c r="D78" s="267" t="e">
        <f>SUM(D74:D77)</f>
        <v>#DIV/0!</v>
      </c>
    </row>
    <row r="79" spans="1:4" ht="12.75">
      <c r="A79" s="146" t="s">
        <v>27</v>
      </c>
      <c r="B79" s="165"/>
      <c r="C79" s="151"/>
      <c r="D79" s="147"/>
    </row>
    <row r="80" spans="1:4" s="135" customFormat="1" ht="12.75">
      <c r="A80" s="152" t="s">
        <v>173</v>
      </c>
      <c r="B80" s="166">
        <f>'Development Budget'!B84</f>
        <v>0</v>
      </c>
      <c r="C80" s="153" t="e">
        <f>B80/$B$7</f>
        <v>#DIV/0!</v>
      </c>
      <c r="D80" s="154" t="e">
        <f>B80/$B$98</f>
        <v>#DIV/0!</v>
      </c>
    </row>
    <row r="81" spans="1:4" s="135" customFormat="1" ht="12.75">
      <c r="A81" s="152" t="s">
        <v>174</v>
      </c>
      <c r="B81" s="166">
        <f>'Development Budget'!B85</f>
        <v>0</v>
      </c>
      <c r="C81" s="153" t="e">
        <f>B81/$B$7</f>
        <v>#DIV/0!</v>
      </c>
      <c r="D81" s="154" t="e">
        <f>B81/$B$98</f>
        <v>#DIV/0!</v>
      </c>
    </row>
    <row r="82" spans="1:4" s="135" customFormat="1" ht="12.75">
      <c r="A82" s="152" t="s">
        <v>175</v>
      </c>
      <c r="B82" s="166">
        <f>'Development Budget'!B86</f>
        <v>0</v>
      </c>
      <c r="C82" s="153" t="e">
        <f>B82/$B$7</f>
        <v>#DIV/0!</v>
      </c>
      <c r="D82" s="154" t="e">
        <f>B82/$B$98</f>
        <v>#DIV/0!</v>
      </c>
    </row>
    <row r="83" spans="1:4" s="135" customFormat="1" ht="12.75">
      <c r="A83" s="261">
        <f>'Development Budget'!A87</f>
        <v>0</v>
      </c>
      <c r="B83" s="166">
        <f>'Development Budget'!B87</f>
        <v>0</v>
      </c>
      <c r="C83" s="153" t="e">
        <f>B83/$B$7</f>
        <v>#DIV/0!</v>
      </c>
      <c r="D83" s="154" t="e">
        <f>B83/$B$98</f>
        <v>#DIV/0!</v>
      </c>
    </row>
    <row r="84" spans="1:4" s="32" customFormat="1" ht="13.5" thickBot="1">
      <c r="A84" s="144" t="s">
        <v>28</v>
      </c>
      <c r="B84" s="167">
        <f>SUM(B80:B83)</f>
        <v>0</v>
      </c>
      <c r="C84" s="167" t="e">
        <f>SUM(C80:C83)</f>
        <v>#DIV/0!</v>
      </c>
      <c r="D84" s="267" t="e">
        <f>SUM(D80:D83)</f>
        <v>#DIV/0!</v>
      </c>
    </row>
    <row r="85" spans="1:4" ht="12.75">
      <c r="A85" s="146" t="s">
        <v>29</v>
      </c>
      <c r="B85" s="165"/>
      <c r="C85" s="151"/>
      <c r="D85" s="147"/>
    </row>
    <row r="86" spans="1:4" s="135" customFormat="1" ht="12.75">
      <c r="A86" s="152" t="s">
        <v>176</v>
      </c>
      <c r="B86" s="166">
        <f>'Development Budget'!B90</f>
        <v>0</v>
      </c>
      <c r="C86" s="153" t="e">
        <f>B86/$B$7</f>
        <v>#DIV/0!</v>
      </c>
      <c r="D86" s="154" t="e">
        <f>B86/$B$98</f>
        <v>#DIV/0!</v>
      </c>
    </row>
    <row r="87" spans="1:4" s="135" customFormat="1" ht="12.75">
      <c r="A87" s="152" t="s">
        <v>177</v>
      </c>
      <c r="B87" s="166">
        <f>'Development Budget'!B91</f>
        <v>0</v>
      </c>
      <c r="C87" s="153" t="e">
        <f>B87/$B$7</f>
        <v>#DIV/0!</v>
      </c>
      <c r="D87" s="154" t="e">
        <f>B87/$B$98</f>
        <v>#DIV/0!</v>
      </c>
    </row>
    <row r="88" spans="1:4" s="135" customFormat="1" ht="12.75">
      <c r="A88" s="152" t="s">
        <v>178</v>
      </c>
      <c r="B88" s="166">
        <f>'Development Budget'!B92</f>
        <v>0</v>
      </c>
      <c r="C88" s="153" t="e">
        <f>B88/$B$7</f>
        <v>#DIV/0!</v>
      </c>
      <c r="D88" s="154" t="e">
        <f>B88/$B$98</f>
        <v>#DIV/0!</v>
      </c>
    </row>
    <row r="89" spans="1:4" s="135" customFormat="1" ht="12.75">
      <c r="A89" s="152" t="s">
        <v>30</v>
      </c>
      <c r="B89" s="166">
        <f>'Development Budget'!B93</f>
        <v>0</v>
      </c>
      <c r="C89" s="153" t="e">
        <f>B89/$B$7</f>
        <v>#DIV/0!</v>
      </c>
      <c r="D89" s="154" t="e">
        <f>B89/$B$98</f>
        <v>#DIV/0!</v>
      </c>
    </row>
    <row r="90" spans="1:4" s="135" customFormat="1" ht="12.75">
      <c r="A90" s="262">
        <f>'Development Budget'!A94</f>
        <v>0</v>
      </c>
      <c r="B90" s="166">
        <f>'Development Budget'!B94</f>
        <v>0</v>
      </c>
      <c r="C90" s="153" t="e">
        <f>B90/$B$7</f>
        <v>#DIV/0!</v>
      </c>
      <c r="D90" s="154" t="e">
        <f>B90/$B$98</f>
        <v>#DIV/0!</v>
      </c>
    </row>
    <row r="91" spans="1:4" s="32" customFormat="1" ht="13.5" thickBot="1">
      <c r="A91" s="144" t="s">
        <v>179</v>
      </c>
      <c r="B91" s="167">
        <f>SUM(B86:B90)</f>
        <v>0</v>
      </c>
      <c r="C91" s="167" t="e">
        <f>SUM(C86:C90)</f>
        <v>#DIV/0!</v>
      </c>
      <c r="D91" s="267" t="e">
        <f>SUM(D86:D90)</f>
        <v>#DIV/0!</v>
      </c>
    </row>
    <row r="92" spans="1:4" ht="12.75">
      <c r="A92" s="146" t="s">
        <v>190</v>
      </c>
      <c r="B92" s="165"/>
      <c r="C92" s="151"/>
      <c r="D92" s="147"/>
    </row>
    <row r="93" spans="1:4" ht="12.75">
      <c r="A93" s="261">
        <f>'Development Budget'!A97</f>
        <v>0</v>
      </c>
      <c r="B93" s="164">
        <f>'Development Budget'!B97</f>
        <v>0</v>
      </c>
      <c r="C93" s="150" t="e">
        <f>B93/$B$7</f>
        <v>#DIV/0!</v>
      </c>
      <c r="D93" s="142" t="e">
        <f>B93/$B$98</f>
        <v>#DIV/0!</v>
      </c>
    </row>
    <row r="94" spans="1:4" ht="12.75">
      <c r="A94" s="261">
        <f>'Development Budget'!A98</f>
        <v>0</v>
      </c>
      <c r="B94" s="164">
        <f>'Development Budget'!B98</f>
        <v>0</v>
      </c>
      <c r="C94" s="150" t="e">
        <f>B94/$B$7</f>
        <v>#DIV/0!</v>
      </c>
      <c r="D94" s="142" t="e">
        <f>B94/$B$98</f>
        <v>#DIV/0!</v>
      </c>
    </row>
    <row r="95" spans="1:4" ht="12.75">
      <c r="A95" s="261">
        <f>'Development Budget'!A99</f>
        <v>0</v>
      </c>
      <c r="B95" s="164">
        <f>'Development Budget'!B99</f>
        <v>0</v>
      </c>
      <c r="C95" s="150" t="e">
        <f>B95/$B$7</f>
        <v>#DIV/0!</v>
      </c>
      <c r="D95" s="142" t="e">
        <f>B95/$B$98</f>
        <v>#DIV/0!</v>
      </c>
    </row>
    <row r="96" spans="1:4" s="32" customFormat="1" ht="13.5" thickBot="1">
      <c r="A96" s="144" t="s">
        <v>31</v>
      </c>
      <c r="B96" s="167">
        <f>SUM(B93:B95)</f>
        <v>0</v>
      </c>
      <c r="C96" s="167" t="e">
        <f>SUM(C93:C95)</f>
        <v>#DIV/0!</v>
      </c>
      <c r="D96" s="267" t="e">
        <f>SUM(D93:D95)</f>
        <v>#DIV/0!</v>
      </c>
    </row>
    <row r="97" spans="1:4" ht="12.75">
      <c r="A97" s="146"/>
      <c r="B97" s="165"/>
      <c r="C97" s="151"/>
      <c r="D97" s="147"/>
    </row>
    <row r="98" spans="1:4" s="32" customFormat="1" ht="13.5" thickBot="1">
      <c r="A98" s="144" t="s">
        <v>192</v>
      </c>
      <c r="B98" s="167">
        <f>B13+B18+B28+B36+B51+B62+B72+B78+B84+B91+B96</f>
        <v>0</v>
      </c>
      <c r="C98" s="167" t="e">
        <f>C13+C18+C28+C36+C51+C62+C72+C78+C84+C91+C96</f>
        <v>#DIV/0!</v>
      </c>
      <c r="D98" s="267" t="e">
        <f>D13+D18+D28+D36+D51+D62+D72+D78+D84+D91+D96</f>
        <v>#DIV/0!</v>
      </c>
    </row>
    <row r="99" spans="2:4" ht="12.75">
      <c r="B99" s="168"/>
      <c r="C99" s="136"/>
      <c r="D99" s="46"/>
    </row>
    <row r="100" spans="2:4" ht="12.75">
      <c r="B100" s="168"/>
      <c r="C100" s="136"/>
      <c r="D100" s="46"/>
    </row>
    <row r="101" spans="2:4" ht="12.75">
      <c r="B101" s="168"/>
      <c r="C101" s="136"/>
      <c r="D101" s="46"/>
    </row>
    <row r="102" spans="2:4" ht="12.75">
      <c r="B102" s="168"/>
      <c r="C102" s="136"/>
      <c r="D102" s="46"/>
    </row>
    <row r="103" spans="2:4" ht="12.75">
      <c r="B103" s="168"/>
      <c r="C103" s="136"/>
      <c r="D103" s="46"/>
    </row>
    <row r="104" spans="2:4" ht="12.75">
      <c r="B104" s="168"/>
      <c r="C104" s="136"/>
      <c r="D104" s="46"/>
    </row>
    <row r="105" spans="2:4" ht="12.75">
      <c r="B105" s="168"/>
      <c r="C105" s="136"/>
      <c r="D105" s="46"/>
    </row>
    <row r="106" spans="2:4" ht="12.75">
      <c r="B106" s="168"/>
      <c r="C106" s="136"/>
      <c r="D106" s="46"/>
    </row>
    <row r="107" spans="2:3" ht="12.75">
      <c r="B107" s="168"/>
      <c r="C107" s="136"/>
    </row>
    <row r="108" ht="12.75">
      <c r="C108" s="136"/>
    </row>
    <row r="109" ht="12.75">
      <c r="C109" s="136"/>
    </row>
    <row r="110" ht="12.75">
      <c r="C110" s="136"/>
    </row>
    <row r="111" ht="12.75">
      <c r="C111" s="136"/>
    </row>
    <row r="112" ht="12.75">
      <c r="C112" s="136"/>
    </row>
    <row r="113" ht="12.75">
      <c r="C113" s="136"/>
    </row>
    <row r="114" ht="12.75">
      <c r="C114" s="136"/>
    </row>
    <row r="115" ht="12.75">
      <c r="C115" s="136"/>
    </row>
    <row r="116" ht="12.75">
      <c r="C116" s="136"/>
    </row>
    <row r="117" ht="12.75">
      <c r="C117" s="136"/>
    </row>
    <row r="118" ht="12.75">
      <c r="C118" s="136"/>
    </row>
    <row r="119" ht="12.75">
      <c r="C119" s="136"/>
    </row>
    <row r="120" ht="12.75">
      <c r="C120" s="136"/>
    </row>
    <row r="121" ht="12.75">
      <c r="C121" s="136"/>
    </row>
    <row r="122" ht="12.75">
      <c r="C122" s="13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14.421875" style="0" customWidth="1"/>
    <col min="4" max="4" width="18.57421875" style="0" customWidth="1"/>
    <col min="7" max="7" width="13.140625" style="0" customWidth="1"/>
    <col min="9" max="9" width="17.28125" style="0" customWidth="1"/>
    <col min="10" max="10" width="18.7109375" style="0" customWidth="1"/>
    <col min="11" max="12" width="15.140625" style="0" customWidth="1"/>
    <col min="13" max="13" width="10.00390625" style="0" customWidth="1"/>
    <col min="17" max="20" width="8.8515625" style="0" customWidth="1"/>
  </cols>
  <sheetData>
    <row r="1" spans="1:10" ht="16.5" thickBot="1">
      <c r="A1" s="238" t="s">
        <v>258</v>
      </c>
      <c r="B1" s="239"/>
      <c r="C1" s="239"/>
      <c r="D1" s="240"/>
      <c r="H1" s="238" t="s">
        <v>259</v>
      </c>
      <c r="I1" s="269"/>
      <c r="J1" s="270"/>
    </row>
    <row r="3" ht="12.75">
      <c r="A3" s="32" t="s">
        <v>241</v>
      </c>
    </row>
    <row r="4" spans="1:11" ht="25.5">
      <c r="A4" s="232" t="s">
        <v>242</v>
      </c>
      <c r="B4" s="232" t="s">
        <v>248</v>
      </c>
      <c r="C4" s="233"/>
      <c r="D4" s="232" t="s">
        <v>243</v>
      </c>
      <c r="F4" s="419"/>
      <c r="G4" s="419"/>
      <c r="I4" s="31"/>
      <c r="J4" s="31"/>
      <c r="K4" s="31"/>
    </row>
    <row r="5" spans="1:7" ht="15.75" customHeight="1">
      <c r="A5">
        <v>0</v>
      </c>
      <c r="B5" s="234"/>
      <c r="D5" s="235">
        <f>B5*J8</f>
        <v>0</v>
      </c>
      <c r="F5" s="420"/>
      <c r="G5" s="421"/>
    </row>
    <row r="6" spans="1:7" ht="15.75" customHeight="1" thickBot="1">
      <c r="A6">
        <v>1</v>
      </c>
      <c r="B6" s="355"/>
      <c r="D6" s="235">
        <f>B6*J9</f>
        <v>0</v>
      </c>
      <c r="F6" s="236"/>
      <c r="G6" s="237"/>
    </row>
    <row r="7" spans="1:12" ht="15.75" customHeight="1" thickBot="1">
      <c r="A7">
        <v>2</v>
      </c>
      <c r="B7" s="234"/>
      <c r="D7" s="235">
        <f>B7*J10</f>
        <v>0</v>
      </c>
      <c r="F7" s="422" t="s">
        <v>244</v>
      </c>
      <c r="G7" s="423"/>
      <c r="I7" s="241" t="s">
        <v>249</v>
      </c>
      <c r="J7" s="241" t="s">
        <v>368</v>
      </c>
      <c r="K7" s="242" t="s">
        <v>369</v>
      </c>
      <c r="L7" s="242" t="s">
        <v>357</v>
      </c>
    </row>
    <row r="8" spans="1:13" ht="15.75" customHeight="1" thickBot="1" thickTop="1">
      <c r="A8">
        <v>3</v>
      </c>
      <c r="B8" s="234"/>
      <c r="D8" s="235">
        <f>B8*J11</f>
        <v>0</v>
      </c>
      <c r="F8" s="424"/>
      <c r="G8" s="425"/>
      <c r="I8" s="243">
        <v>0</v>
      </c>
      <c r="J8" s="278">
        <f>M8*2.7</f>
        <v>179722.80000000002</v>
      </c>
      <c r="K8" s="279">
        <f>M8*2.7</f>
        <v>179722.80000000002</v>
      </c>
      <c r="L8" s="279">
        <f>M8*2.4</f>
        <v>159753.6</v>
      </c>
      <c r="M8" s="382">
        <v>66564</v>
      </c>
    </row>
    <row r="9" spans="1:13" ht="15.75" customHeight="1" thickBot="1">
      <c r="A9">
        <v>4</v>
      </c>
      <c r="B9" s="234"/>
      <c r="D9" s="235">
        <f>B9*J12</f>
        <v>0</v>
      </c>
      <c r="F9" s="236"/>
      <c r="G9" s="237"/>
      <c r="I9" s="243">
        <v>1</v>
      </c>
      <c r="J9" s="278">
        <f>M9*2.7</f>
        <v>206023.5</v>
      </c>
      <c r="K9" s="279">
        <f>M9*2.7</f>
        <v>206023.5</v>
      </c>
      <c r="L9" s="279">
        <f>M9*2.4</f>
        <v>183132</v>
      </c>
      <c r="M9" s="382">
        <v>76305</v>
      </c>
    </row>
    <row r="10" spans="2:14" ht="16.5" thickBot="1">
      <c r="B10">
        <f>SUM(B5:B9)</f>
        <v>0</v>
      </c>
      <c r="D10" s="235"/>
      <c r="F10" s="426" t="s">
        <v>245</v>
      </c>
      <c r="G10" s="427"/>
      <c r="I10" s="243">
        <v>2</v>
      </c>
      <c r="J10" s="278">
        <f>M10*2.7</f>
        <v>250530.30000000002</v>
      </c>
      <c r="K10" s="279">
        <f>M10*2.7</f>
        <v>250530.30000000002</v>
      </c>
      <c r="L10" s="279">
        <f>M10*2.4</f>
        <v>222693.6</v>
      </c>
      <c r="M10" s="382">
        <v>92789</v>
      </c>
      <c r="N10" s="1"/>
    </row>
    <row r="11" spans="4:14" ht="16.5" thickBot="1">
      <c r="D11" s="235"/>
      <c r="F11" s="413" t="e">
        <f>F8/(B10+B24+B38)</f>
        <v>#DIV/0!</v>
      </c>
      <c r="G11" s="414"/>
      <c r="I11" s="243">
        <v>3</v>
      </c>
      <c r="J11" s="278">
        <f>M11*2.7</f>
        <v>324105.30000000005</v>
      </c>
      <c r="K11" s="279">
        <f>M11*2.7</f>
        <v>324105.30000000005</v>
      </c>
      <c r="L11" s="279">
        <f>M11*2.4</f>
        <v>288093.6</v>
      </c>
      <c r="M11" s="382">
        <v>120039</v>
      </c>
      <c r="N11" s="1"/>
    </row>
    <row r="12" spans="1:14" ht="16.5" thickBot="1">
      <c r="A12" t="s">
        <v>246</v>
      </c>
      <c r="D12" s="235">
        <f>SUM(D5:D9)</f>
        <v>0</v>
      </c>
      <c r="F12" s="236"/>
      <c r="G12" s="237"/>
      <c r="I12" s="243" t="s">
        <v>250</v>
      </c>
      <c r="J12" s="278">
        <f>M12*2.7</f>
        <v>355765.5</v>
      </c>
      <c r="K12" s="279">
        <f>M12*2.7</f>
        <v>355765.5</v>
      </c>
      <c r="L12" s="279">
        <f>M12*2.4</f>
        <v>316236</v>
      </c>
      <c r="M12" s="382">
        <v>131765</v>
      </c>
      <c r="N12" s="1"/>
    </row>
    <row r="13" spans="4:7" ht="12.75">
      <c r="D13" s="235"/>
      <c r="F13" s="415"/>
      <c r="G13" s="416"/>
    </row>
    <row r="14" spans="1:11" ht="12.75">
      <c r="A14" t="s">
        <v>247</v>
      </c>
      <c r="D14" s="235" t="e">
        <f>D12/B10</f>
        <v>#DIV/0!</v>
      </c>
      <c r="F14" s="417"/>
      <c r="G14" s="417"/>
      <c r="I14" s="32"/>
      <c r="J14" s="32"/>
      <c r="K14" s="32"/>
    </row>
    <row r="15" spans="6:15" ht="15" customHeight="1">
      <c r="F15" s="1"/>
      <c r="G15" s="1"/>
      <c r="I15" s="32"/>
      <c r="J15" s="135"/>
      <c r="K15" s="135"/>
      <c r="M15" s="135"/>
      <c r="N15" s="135"/>
      <c r="O15" s="135"/>
    </row>
    <row r="16" spans="1:9" s="304" customFormat="1" ht="12.75">
      <c r="A16" s="306"/>
      <c r="B16" s="306"/>
      <c r="C16" s="306"/>
      <c r="D16" s="306"/>
      <c r="F16" s="418"/>
      <c r="G16" s="418"/>
      <c r="I16" s="14"/>
    </row>
    <row r="17" spans="1:11" s="304" customFormat="1" ht="15.75">
      <c r="A17" s="32" t="s">
        <v>307</v>
      </c>
      <c r="B17"/>
      <c r="C17"/>
      <c r="D17"/>
      <c r="I17" s="305"/>
      <c r="J17" s="305"/>
      <c r="K17" s="305"/>
    </row>
    <row r="18" spans="1:13" s="304" customFormat="1" ht="25.5">
      <c r="A18" s="232" t="s">
        <v>242</v>
      </c>
      <c r="B18" s="232" t="s">
        <v>248</v>
      </c>
      <c r="C18" s="233"/>
      <c r="D18" s="232" t="s">
        <v>243</v>
      </c>
      <c r="I18" s="16" t="s">
        <v>361</v>
      </c>
      <c r="J18" s="356"/>
      <c r="K18" s="356"/>
      <c r="L18" s="357"/>
      <c r="M18" s="357"/>
    </row>
    <row r="19" spans="1:13" s="304" customFormat="1" ht="15.75" customHeight="1">
      <c r="A19">
        <v>0</v>
      </c>
      <c r="B19" s="234"/>
      <c r="C19"/>
      <c r="D19" s="235">
        <f>B19*K8</f>
        <v>0</v>
      </c>
      <c r="I19" s="16" t="s">
        <v>362</v>
      </c>
      <c r="J19" s="356"/>
      <c r="K19" s="356"/>
      <c r="L19" s="357"/>
      <c r="M19" s="357"/>
    </row>
    <row r="20" spans="1:11" s="304" customFormat="1" ht="15.75">
      <c r="A20">
        <v>1</v>
      </c>
      <c r="B20" s="234"/>
      <c r="C20"/>
      <c r="D20" s="235">
        <f>B20*K9</f>
        <v>0</v>
      </c>
      <c r="I20" s="305"/>
      <c r="J20" s="305"/>
      <c r="K20" s="305"/>
    </row>
    <row r="21" spans="1:11" s="304" customFormat="1" ht="15.75">
      <c r="A21">
        <v>2</v>
      </c>
      <c r="B21" s="234"/>
      <c r="C21"/>
      <c r="D21" s="235">
        <f>B21*K10</f>
        <v>0</v>
      </c>
      <c r="I21" s="305"/>
      <c r="J21" s="305"/>
      <c r="K21" s="305"/>
    </row>
    <row r="22" spans="1:11" s="304" customFormat="1" ht="15.75">
      <c r="A22">
        <v>3</v>
      </c>
      <c r="B22" s="234"/>
      <c r="C22"/>
      <c r="D22" s="235">
        <f>B22*K11</f>
        <v>0</v>
      </c>
      <c r="I22" s="305"/>
      <c r="J22" s="305"/>
      <c r="K22" s="305"/>
    </row>
    <row r="23" spans="1:11" s="304" customFormat="1" ht="15.75">
      <c r="A23">
        <v>4</v>
      </c>
      <c r="B23" s="234"/>
      <c r="C23"/>
      <c r="D23" s="235">
        <f>B23*K12</f>
        <v>0</v>
      </c>
      <c r="I23" s="305"/>
      <c r="J23" s="305"/>
      <c r="K23" s="305"/>
    </row>
    <row r="24" spans="1:11" s="304" customFormat="1" ht="15.75">
      <c r="A24"/>
      <c r="B24">
        <f>SUM(B19:B23)</f>
        <v>0</v>
      </c>
      <c r="C24"/>
      <c r="D24" s="235"/>
      <c r="I24" s="305"/>
      <c r="J24" s="305"/>
      <c r="K24" s="305"/>
    </row>
    <row r="25" spans="1:4" s="304" customFormat="1" ht="12.75">
      <c r="A25"/>
      <c r="B25"/>
      <c r="C25"/>
      <c r="D25" s="235"/>
    </row>
    <row r="26" spans="1:4" s="304" customFormat="1" ht="12.75">
      <c r="A26" t="s">
        <v>246</v>
      </c>
      <c r="B26"/>
      <c r="C26"/>
      <c r="D26" s="235">
        <f>SUM(D19:D23)</f>
        <v>0</v>
      </c>
    </row>
    <row r="27" spans="1:12" s="304" customFormat="1" ht="12.75">
      <c r="A27"/>
      <c r="B27"/>
      <c r="C27"/>
      <c r="D27" s="235"/>
      <c r="L27" s="14"/>
    </row>
    <row r="28" spans="1:4" s="304" customFormat="1" ht="12.75">
      <c r="A28" t="s">
        <v>247</v>
      </c>
      <c r="B28"/>
      <c r="C28"/>
      <c r="D28" s="235" t="e">
        <f>D26/B24</f>
        <v>#DIV/0!</v>
      </c>
    </row>
    <row r="29" s="304" customFormat="1" ht="12.75"/>
    <row r="30" spans="1:4" s="304" customFormat="1" ht="12.75">
      <c r="A30" s="306"/>
      <c r="B30" s="306"/>
      <c r="C30" s="306"/>
      <c r="D30" s="306"/>
    </row>
    <row r="31" spans="1:4" s="304" customFormat="1" ht="12.75">
      <c r="A31" s="32" t="s">
        <v>308</v>
      </c>
      <c r="B31"/>
      <c r="C31"/>
      <c r="D31"/>
    </row>
    <row r="32" spans="1:4" s="304" customFormat="1" ht="25.5">
      <c r="A32" s="232" t="s">
        <v>242</v>
      </c>
      <c r="B32" s="232" t="s">
        <v>248</v>
      </c>
      <c r="C32" s="233"/>
      <c r="D32" s="232" t="s">
        <v>243</v>
      </c>
    </row>
    <row r="33" spans="1:4" s="304" customFormat="1" ht="15.75" customHeight="1">
      <c r="A33">
        <v>0</v>
      </c>
      <c r="B33" s="234"/>
      <c r="C33"/>
      <c r="D33" s="235">
        <f>B33*L8</f>
        <v>0</v>
      </c>
    </row>
    <row r="34" spans="1:4" s="304" customFormat="1" ht="15.75" customHeight="1">
      <c r="A34">
        <v>1</v>
      </c>
      <c r="B34" s="234"/>
      <c r="C34"/>
      <c r="D34" s="235">
        <f>B34*L9</f>
        <v>0</v>
      </c>
    </row>
    <row r="35" spans="1:4" s="304" customFormat="1" ht="15.75" customHeight="1">
      <c r="A35">
        <v>2</v>
      </c>
      <c r="B35" s="234"/>
      <c r="C35"/>
      <c r="D35" s="235">
        <f>B35*L10</f>
        <v>0</v>
      </c>
    </row>
    <row r="36" spans="1:4" s="304" customFormat="1" ht="15.75" customHeight="1">
      <c r="A36">
        <v>3</v>
      </c>
      <c r="B36" s="234"/>
      <c r="C36"/>
      <c r="D36" s="235">
        <f>B36*L11</f>
        <v>0</v>
      </c>
    </row>
    <row r="37" spans="1:4" s="304" customFormat="1" ht="15.75" customHeight="1">
      <c r="A37">
        <v>4</v>
      </c>
      <c r="B37" s="234"/>
      <c r="C37"/>
      <c r="D37" s="235">
        <f>B37*L12</f>
        <v>0</v>
      </c>
    </row>
    <row r="38" spans="1:4" s="304" customFormat="1" ht="12.75">
      <c r="A38"/>
      <c r="B38">
        <f>SUM(B33:B37)</f>
        <v>0</v>
      </c>
      <c r="C38"/>
      <c r="D38" s="235"/>
    </row>
    <row r="39" spans="1:4" s="304" customFormat="1" ht="12.75">
      <c r="A39"/>
      <c r="B39"/>
      <c r="C39"/>
      <c r="D39" s="235"/>
    </row>
    <row r="40" spans="1:4" s="304" customFormat="1" ht="12.75">
      <c r="A40" t="s">
        <v>246</v>
      </c>
      <c r="B40"/>
      <c r="C40"/>
      <c r="D40" s="235">
        <f>SUM(D33:D37)</f>
        <v>0</v>
      </c>
    </row>
    <row r="41" spans="1:4" s="304" customFormat="1" ht="12.75">
      <c r="A41"/>
      <c r="B41"/>
      <c r="C41"/>
      <c r="D41" s="235"/>
    </row>
    <row r="42" spans="1:4" s="304" customFormat="1" ht="12.75">
      <c r="A42" t="s">
        <v>247</v>
      </c>
      <c r="B42"/>
      <c r="C42"/>
      <c r="D42" s="235" t="e">
        <f>D40/B38</f>
        <v>#DIV/0!</v>
      </c>
    </row>
    <row r="43" s="304" customFormat="1" ht="12.75"/>
    <row r="44" s="304" customFormat="1" ht="12.75"/>
    <row r="45" s="304" customFormat="1" ht="15.75">
      <c r="I45" s="305"/>
    </row>
  </sheetData>
  <sheetProtection/>
  <mergeCells count="9">
    <mergeCell ref="F11:G11"/>
    <mergeCell ref="F13:G13"/>
    <mergeCell ref="F14:G14"/>
    <mergeCell ref="F16:G16"/>
    <mergeCell ref="F4:G4"/>
    <mergeCell ref="F5:G5"/>
    <mergeCell ref="F7:G7"/>
    <mergeCell ref="F8:G8"/>
    <mergeCell ref="F10:G10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tabColor indexed="53"/>
    <pageSetUpPr fitToPage="1"/>
  </sheetPr>
  <dimension ref="A1:R41"/>
  <sheetViews>
    <sheetView workbookViewId="0" topLeftCell="A1">
      <selection activeCell="T31" sqref="T31"/>
    </sheetView>
  </sheetViews>
  <sheetFormatPr defaultColWidth="9.140625" defaultRowHeight="12.75"/>
  <cols>
    <col min="1" max="1" width="10.7109375" style="74" customWidth="1"/>
    <col min="2" max="2" width="1.7109375" style="74" customWidth="1"/>
    <col min="3" max="3" width="10.7109375" style="74" customWidth="1"/>
    <col min="4" max="4" width="1.7109375" style="74" customWidth="1"/>
    <col min="5" max="5" width="10.7109375" style="74" customWidth="1"/>
    <col min="6" max="6" width="1.7109375" style="74" customWidth="1"/>
    <col min="7" max="7" width="10.7109375" style="74" customWidth="1"/>
    <col min="8" max="8" width="1.7109375" style="74" customWidth="1"/>
    <col min="9" max="9" width="10.7109375" style="74" customWidth="1"/>
    <col min="10" max="10" width="1.7109375" style="74" customWidth="1"/>
    <col min="11" max="11" width="10.7109375" style="74" customWidth="1"/>
    <col min="12" max="12" width="1.7109375" style="74" customWidth="1"/>
    <col min="13" max="13" width="10.7109375" style="74" customWidth="1"/>
    <col min="14" max="14" width="1.7109375" style="74" customWidth="1"/>
    <col min="15" max="15" width="10.7109375" style="74" customWidth="1"/>
    <col min="16" max="16" width="1.7109375" style="74" customWidth="1"/>
    <col min="17" max="17" width="10.7109375" style="74" customWidth="1"/>
    <col min="18" max="18" width="1.7109375" style="74" customWidth="1"/>
    <col min="19" max="16384" width="9.140625" style="74" customWidth="1"/>
  </cols>
  <sheetData>
    <row r="1" spans="1:18" ht="15.75">
      <c r="A1" s="283" t="s">
        <v>260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ht="12.75">
      <c r="A2" s="48"/>
    </row>
    <row r="3" spans="1:18" ht="27.75" customHeight="1">
      <c r="A3" s="428" t="s">
        <v>129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8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2.75" customHeight="1">
      <c r="A5" s="428" t="s">
        <v>152</v>
      </c>
      <c r="B5" s="428"/>
      <c r="C5" s="428"/>
      <c r="D5" s="428"/>
      <c r="E5" s="428"/>
      <c r="F5" s="428"/>
      <c r="G5" s="428"/>
      <c r="H5" s="428"/>
      <c r="I5" s="124"/>
      <c r="J5" s="118"/>
      <c r="K5" s="245"/>
      <c r="L5" s="429" t="s">
        <v>232</v>
      </c>
      <c r="M5" s="429"/>
      <c r="N5" s="429"/>
      <c r="O5" s="429"/>
      <c r="P5" s="429"/>
      <c r="Q5" s="429"/>
      <c r="R5" s="280"/>
    </row>
    <row r="6" spans="1:18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5" ht="12.75">
      <c r="A7" s="430" t="s">
        <v>130</v>
      </c>
      <c r="B7" s="430"/>
      <c r="C7" s="430"/>
      <c r="D7" s="430"/>
      <c r="E7" s="430"/>
    </row>
    <row r="8" spans="1:18" ht="39.75" customHeight="1">
      <c r="A8" s="75" t="s">
        <v>131</v>
      </c>
      <c r="B8" s="76"/>
      <c r="C8" s="75" t="s">
        <v>363</v>
      </c>
      <c r="D8" s="76"/>
      <c r="E8" s="75" t="s">
        <v>132</v>
      </c>
      <c r="F8" s="76"/>
      <c r="G8" s="75" t="s">
        <v>133</v>
      </c>
      <c r="H8" s="76"/>
      <c r="I8" s="75" t="s">
        <v>134</v>
      </c>
      <c r="J8" s="76"/>
      <c r="K8" s="75" t="s">
        <v>135</v>
      </c>
      <c r="L8" s="76"/>
      <c r="M8" s="75" t="s">
        <v>136</v>
      </c>
      <c r="N8" s="76"/>
      <c r="O8" s="230" t="s">
        <v>229</v>
      </c>
      <c r="P8" s="76"/>
      <c r="Q8" s="75" t="s">
        <v>137</v>
      </c>
      <c r="R8" s="76"/>
    </row>
    <row r="9" spans="1:18" ht="12.75">
      <c r="A9" s="101"/>
      <c r="B9" s="104"/>
      <c r="C9" s="101"/>
      <c r="D9" s="104"/>
      <c r="E9" s="101"/>
      <c r="F9" s="104"/>
      <c r="G9" s="102"/>
      <c r="I9" s="77">
        <f aca="true" t="shared" si="0" ref="I9:I21">G9*E9</f>
        <v>0</v>
      </c>
      <c r="K9" s="101"/>
      <c r="M9" s="77">
        <f aca="true" t="shared" si="1" ref="M9:M21">K9*E9</f>
        <v>0</v>
      </c>
      <c r="O9" s="101"/>
      <c r="P9" s="104"/>
      <c r="Q9" s="101"/>
      <c r="R9" s="104"/>
    </row>
    <row r="10" spans="1:18" ht="12.75">
      <c r="A10" s="101"/>
      <c r="B10" s="104"/>
      <c r="C10" s="101"/>
      <c r="D10" s="104"/>
      <c r="E10" s="101"/>
      <c r="F10" s="104"/>
      <c r="G10" s="102"/>
      <c r="I10" s="77">
        <f t="shared" si="0"/>
        <v>0</v>
      </c>
      <c r="K10" s="101"/>
      <c r="M10" s="77">
        <f t="shared" si="1"/>
        <v>0</v>
      </c>
      <c r="O10" s="101"/>
      <c r="P10" s="104"/>
      <c r="Q10" s="103"/>
      <c r="R10" s="104"/>
    </row>
    <row r="11" spans="1:18" ht="12.75">
      <c r="A11" s="101"/>
      <c r="B11" s="104"/>
      <c r="C11" s="101"/>
      <c r="D11" s="104"/>
      <c r="E11" s="103"/>
      <c r="F11" s="104"/>
      <c r="G11" s="102"/>
      <c r="I11" s="77">
        <f t="shared" si="0"/>
        <v>0</v>
      </c>
      <c r="K11" s="101"/>
      <c r="M11" s="77">
        <f t="shared" si="1"/>
        <v>0</v>
      </c>
      <c r="O11" s="101"/>
      <c r="P11" s="104"/>
      <c r="Q11" s="101"/>
      <c r="R11" s="104"/>
    </row>
    <row r="12" spans="1:18" ht="12.75">
      <c r="A12" s="101"/>
      <c r="B12" s="104"/>
      <c r="C12" s="101"/>
      <c r="D12" s="104"/>
      <c r="E12" s="101"/>
      <c r="F12" s="104"/>
      <c r="G12" s="102"/>
      <c r="I12" s="77">
        <f t="shared" si="0"/>
        <v>0</v>
      </c>
      <c r="K12" s="101"/>
      <c r="M12" s="77">
        <f t="shared" si="1"/>
        <v>0</v>
      </c>
      <c r="O12" s="101"/>
      <c r="P12" s="104"/>
      <c r="Q12" s="101"/>
      <c r="R12" s="104"/>
    </row>
    <row r="13" spans="1:18" ht="12.75">
      <c r="A13" s="101"/>
      <c r="B13" s="104"/>
      <c r="C13" s="101"/>
      <c r="D13" s="104"/>
      <c r="E13" s="101"/>
      <c r="F13" s="104"/>
      <c r="G13" s="102"/>
      <c r="I13" s="77">
        <f t="shared" si="0"/>
        <v>0</v>
      </c>
      <c r="K13" s="101"/>
      <c r="M13" s="77">
        <f t="shared" si="1"/>
        <v>0</v>
      </c>
      <c r="O13" s="101"/>
      <c r="P13" s="104"/>
      <c r="Q13" s="101"/>
      <c r="R13" s="104"/>
    </row>
    <row r="14" spans="1:18" ht="12.75">
      <c r="A14" s="101"/>
      <c r="B14" s="104"/>
      <c r="C14" s="101"/>
      <c r="D14" s="104"/>
      <c r="E14" s="101"/>
      <c r="F14" s="104"/>
      <c r="G14" s="102"/>
      <c r="I14" s="77">
        <f t="shared" si="0"/>
        <v>0</v>
      </c>
      <c r="K14" s="101"/>
      <c r="M14" s="77">
        <f t="shared" si="1"/>
        <v>0</v>
      </c>
      <c r="O14" s="101"/>
      <c r="P14" s="104"/>
      <c r="Q14" s="101"/>
      <c r="R14" s="104"/>
    </row>
    <row r="15" spans="1:18" ht="12.75">
      <c r="A15" s="101"/>
      <c r="B15" s="104"/>
      <c r="C15" s="101"/>
      <c r="D15" s="104"/>
      <c r="E15" s="101"/>
      <c r="F15" s="104"/>
      <c r="G15" s="102"/>
      <c r="I15" s="77">
        <f t="shared" si="0"/>
        <v>0</v>
      </c>
      <c r="K15" s="101"/>
      <c r="M15" s="77">
        <f t="shared" si="1"/>
        <v>0</v>
      </c>
      <c r="O15" s="101"/>
      <c r="P15" s="104"/>
      <c r="Q15" s="101"/>
      <c r="R15" s="104"/>
    </row>
    <row r="16" spans="1:18" ht="12.75">
      <c r="A16" s="101"/>
      <c r="B16" s="104"/>
      <c r="C16" s="101"/>
      <c r="D16" s="104"/>
      <c r="E16" s="101"/>
      <c r="F16" s="104"/>
      <c r="G16" s="102"/>
      <c r="I16" s="77">
        <f t="shared" si="0"/>
        <v>0</v>
      </c>
      <c r="K16" s="101"/>
      <c r="M16" s="77">
        <f t="shared" si="1"/>
        <v>0</v>
      </c>
      <c r="O16" s="101"/>
      <c r="P16" s="104"/>
      <c r="Q16" s="101"/>
      <c r="R16" s="104"/>
    </row>
    <row r="17" spans="1:18" ht="12.75">
      <c r="A17" s="101"/>
      <c r="B17" s="104"/>
      <c r="C17" s="101"/>
      <c r="D17" s="104"/>
      <c r="E17" s="101"/>
      <c r="F17" s="104"/>
      <c r="G17" s="102"/>
      <c r="I17" s="77">
        <f t="shared" si="0"/>
        <v>0</v>
      </c>
      <c r="K17" s="101"/>
      <c r="M17" s="77">
        <f t="shared" si="1"/>
        <v>0</v>
      </c>
      <c r="O17" s="101"/>
      <c r="P17" s="104"/>
      <c r="Q17" s="101"/>
      <c r="R17" s="104"/>
    </row>
    <row r="18" spans="1:18" ht="12.75">
      <c r="A18" s="101"/>
      <c r="B18" s="104"/>
      <c r="C18" s="101"/>
      <c r="D18" s="104"/>
      <c r="E18" s="101"/>
      <c r="F18" s="104"/>
      <c r="G18" s="102"/>
      <c r="I18" s="77">
        <f t="shared" si="0"/>
        <v>0</v>
      </c>
      <c r="K18" s="101"/>
      <c r="M18" s="77">
        <f t="shared" si="1"/>
        <v>0</v>
      </c>
      <c r="O18" s="101"/>
      <c r="P18" s="104"/>
      <c r="Q18" s="101"/>
      <c r="R18" s="104"/>
    </row>
    <row r="19" spans="1:18" ht="12.75">
      <c r="A19" s="101"/>
      <c r="B19" s="104"/>
      <c r="C19" s="101"/>
      <c r="D19" s="104"/>
      <c r="E19" s="101"/>
      <c r="F19" s="104"/>
      <c r="G19" s="102"/>
      <c r="I19" s="77">
        <f t="shared" si="0"/>
        <v>0</v>
      </c>
      <c r="K19" s="101"/>
      <c r="M19" s="77">
        <f t="shared" si="1"/>
        <v>0</v>
      </c>
      <c r="O19" s="101"/>
      <c r="P19" s="104"/>
      <c r="Q19" s="101"/>
      <c r="R19" s="104"/>
    </row>
    <row r="20" spans="1:18" ht="12.75">
      <c r="A20" s="101"/>
      <c r="B20" s="104"/>
      <c r="C20" s="101"/>
      <c r="D20" s="104"/>
      <c r="E20" s="101"/>
      <c r="F20" s="104"/>
      <c r="G20" s="102"/>
      <c r="I20" s="77">
        <f t="shared" si="0"/>
        <v>0</v>
      </c>
      <c r="K20" s="101"/>
      <c r="M20" s="77">
        <f t="shared" si="1"/>
        <v>0</v>
      </c>
      <c r="O20" s="101"/>
      <c r="P20" s="104"/>
      <c r="Q20" s="101"/>
      <c r="R20" s="104"/>
    </row>
    <row r="21" spans="1:18" ht="12.75">
      <c r="A21" s="103"/>
      <c r="B21" s="104"/>
      <c r="C21" s="103"/>
      <c r="D21" s="104"/>
      <c r="E21" s="103"/>
      <c r="F21" s="104"/>
      <c r="G21" s="102"/>
      <c r="I21" s="77">
        <f t="shared" si="0"/>
        <v>0</v>
      </c>
      <c r="K21" s="103"/>
      <c r="M21" s="77">
        <f t="shared" si="1"/>
        <v>0</v>
      </c>
      <c r="O21" s="103"/>
      <c r="P21" s="104"/>
      <c r="Q21" s="101"/>
      <c r="R21" s="104"/>
    </row>
    <row r="22" spans="1:13" ht="13.5" thickBot="1">
      <c r="A22" s="74" t="s">
        <v>138</v>
      </c>
      <c r="E22" s="78">
        <f>SUM(E9:E21)</f>
        <v>0</v>
      </c>
      <c r="I22" s="79">
        <f>SUM(I9:I21)</f>
        <v>0</v>
      </c>
      <c r="M22" s="92">
        <f>SUM(M9:M21)</f>
        <v>0</v>
      </c>
    </row>
    <row r="23" ht="13.5" thickTop="1"/>
    <row r="24" spans="1:18" ht="12.75">
      <c r="A24" s="430" t="s">
        <v>139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281"/>
    </row>
    <row r="25" spans="1:5" ht="12.75">
      <c r="A25" s="430" t="s">
        <v>140</v>
      </c>
      <c r="B25" s="430"/>
      <c r="C25" s="430"/>
      <c r="D25" s="430"/>
      <c r="E25" s="430"/>
    </row>
    <row r="26" spans="1:17" ht="12.75">
      <c r="A26" s="103"/>
      <c r="C26" s="103"/>
      <c r="E26" s="103"/>
      <c r="G26" s="105"/>
      <c r="I26" s="80">
        <f>G26*E26</f>
        <v>0</v>
      </c>
      <c r="K26" s="81" t="s">
        <v>141</v>
      </c>
      <c r="L26" s="82"/>
      <c r="M26" s="81" t="s">
        <v>141</v>
      </c>
      <c r="O26" s="103"/>
      <c r="Q26" s="103"/>
    </row>
    <row r="27" spans="1:17" ht="12.75">
      <c r="A27" s="101"/>
      <c r="C27" s="101"/>
      <c r="E27" s="101"/>
      <c r="G27" s="102"/>
      <c r="I27" s="77">
        <f>G27*E27</f>
        <v>0</v>
      </c>
      <c r="K27" s="83" t="s">
        <v>141</v>
      </c>
      <c r="L27" s="82"/>
      <c r="M27" s="83" t="s">
        <v>141</v>
      </c>
      <c r="O27" s="101"/>
      <c r="Q27" s="101"/>
    </row>
    <row r="28" spans="1:17" ht="12.75">
      <c r="A28" s="101"/>
      <c r="C28" s="101"/>
      <c r="E28" s="101"/>
      <c r="G28" s="102"/>
      <c r="I28" s="77">
        <f>G28*E28</f>
        <v>0</v>
      </c>
      <c r="K28" s="83" t="s">
        <v>141</v>
      </c>
      <c r="L28" s="82"/>
      <c r="M28" s="83" t="s">
        <v>141</v>
      </c>
      <c r="O28" s="101"/>
      <c r="Q28" s="101"/>
    </row>
    <row r="29" spans="1:13" ht="13.5" thickBot="1">
      <c r="A29" s="74" t="s">
        <v>138</v>
      </c>
      <c r="E29" s="78">
        <f>SUM(E26:E28)</f>
        <v>0</v>
      </c>
      <c r="I29" s="84">
        <f>SUM(I26:I28)</f>
        <v>0</v>
      </c>
      <c r="M29" s="85"/>
    </row>
    <row r="30" ht="13.5" thickTop="1"/>
    <row r="31" spans="1:7" ht="12.75">
      <c r="A31" s="86" t="s">
        <v>142</v>
      </c>
      <c r="B31" s="86"/>
      <c r="C31" s="86"/>
      <c r="D31" s="86"/>
      <c r="E31" s="86"/>
      <c r="F31" s="86"/>
      <c r="G31" s="86"/>
    </row>
    <row r="32" spans="1:15" ht="12.75">
      <c r="A32" s="103"/>
      <c r="C32" s="103"/>
      <c r="E32" s="103"/>
      <c r="G32" s="105"/>
      <c r="I32" s="80">
        <f>G32*E32</f>
        <v>0</v>
      </c>
      <c r="K32" s="103"/>
      <c r="M32" s="80">
        <f>K32*E32</f>
        <v>0</v>
      </c>
      <c r="O32" s="103"/>
    </row>
    <row r="33" spans="1:15" ht="12.75">
      <c r="A33" s="101"/>
      <c r="C33" s="101"/>
      <c r="E33" s="101"/>
      <c r="G33" s="102"/>
      <c r="I33" s="77">
        <f>G33*E33</f>
        <v>0</v>
      </c>
      <c r="K33" s="101"/>
      <c r="M33" s="77">
        <f>K33*E33</f>
        <v>0</v>
      </c>
      <c r="O33" s="101"/>
    </row>
    <row r="34" spans="1:15" ht="12.75">
      <c r="A34" s="101"/>
      <c r="C34" s="101"/>
      <c r="E34" s="101"/>
      <c r="G34" s="102"/>
      <c r="I34" s="77">
        <f>G34*E34</f>
        <v>0</v>
      </c>
      <c r="K34" s="101"/>
      <c r="M34" s="77">
        <f>K34*E34</f>
        <v>0</v>
      </c>
      <c r="O34" s="101"/>
    </row>
    <row r="35" spans="1:15" ht="13.5" thickBot="1">
      <c r="A35" s="101"/>
      <c r="C35" s="101"/>
      <c r="E35" s="101"/>
      <c r="G35" s="102"/>
      <c r="I35" s="77">
        <f>G35*E35</f>
        <v>0</v>
      </c>
      <c r="K35" s="101"/>
      <c r="M35" s="87">
        <f>K35*E35</f>
        <v>0</v>
      </c>
      <c r="O35" s="101"/>
    </row>
    <row r="36" spans="1:13" ht="13.5" thickBot="1">
      <c r="A36" s="74" t="s">
        <v>138</v>
      </c>
      <c r="E36" s="78">
        <f>SUM(E32:E35)</f>
        <v>0</v>
      </c>
      <c r="I36" s="84">
        <f>SUM(I32:I35)</f>
        <v>0</v>
      </c>
      <c r="M36" s="93">
        <f>SUM(M32:M35)</f>
        <v>0</v>
      </c>
    </row>
    <row r="37" ht="13.5" thickTop="1">
      <c r="A37" s="88"/>
    </row>
    <row r="38" spans="1:13" ht="25.5" customHeight="1" thickBot="1">
      <c r="A38" s="428" t="s">
        <v>143</v>
      </c>
      <c r="B38" s="428"/>
      <c r="C38" s="117"/>
      <c r="D38" s="117"/>
      <c r="E38" s="89">
        <f>E36+E29+E22</f>
        <v>0</v>
      </c>
      <c r="I38" s="90">
        <f>I36+I29+I22</f>
        <v>0</v>
      </c>
      <c r="M38" s="91">
        <f>M36+M29+M22</f>
        <v>0</v>
      </c>
    </row>
    <row r="39" ht="12.75">
      <c r="A39" s="88"/>
    </row>
    <row r="41" ht="12.75">
      <c r="A41" s="170" t="s">
        <v>268</v>
      </c>
    </row>
  </sheetData>
  <sheetProtection/>
  <mergeCells count="7">
    <mergeCell ref="A38:B38"/>
    <mergeCell ref="A3:R3"/>
    <mergeCell ref="A5:H5"/>
    <mergeCell ref="L5:Q5"/>
    <mergeCell ref="A7:E7"/>
    <mergeCell ref="A24:Q24"/>
    <mergeCell ref="A25:E25"/>
  </mergeCells>
  <printOptions horizontalCentered="1"/>
  <pageMargins left="0.75" right="0.75" top="0.32" bottom="0.83" header="0.27" footer="0.5"/>
  <pageSetup fitToHeight="0" fitToWidth="1" horizontalDpi="600" verticalDpi="600" orientation="portrait" scale="8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41"/>
  <sheetViews>
    <sheetView workbookViewId="0" topLeftCell="A1">
      <selection activeCell="G26" sqref="G26"/>
    </sheetView>
  </sheetViews>
  <sheetFormatPr defaultColWidth="9.140625" defaultRowHeight="12.75"/>
  <cols>
    <col min="1" max="1" width="10.7109375" style="74" customWidth="1"/>
    <col min="2" max="2" width="1.7109375" style="74" customWidth="1"/>
    <col min="3" max="3" width="10.7109375" style="74" customWidth="1"/>
    <col min="4" max="4" width="1.7109375" style="74" customWidth="1"/>
    <col min="5" max="5" width="10.7109375" style="74" customWidth="1"/>
    <col min="6" max="6" width="1.7109375" style="74" customWidth="1"/>
    <col min="7" max="7" width="10.7109375" style="74" customWidth="1"/>
    <col min="8" max="8" width="1.7109375" style="74" customWidth="1"/>
    <col min="9" max="9" width="10.7109375" style="74" customWidth="1"/>
    <col min="10" max="10" width="1.7109375" style="74" customWidth="1"/>
    <col min="11" max="11" width="10.7109375" style="74" customWidth="1"/>
    <col min="12" max="12" width="1.7109375" style="74" customWidth="1"/>
    <col min="13" max="13" width="10.7109375" style="74" customWidth="1"/>
    <col min="14" max="14" width="1.7109375" style="74" customWidth="1"/>
    <col min="15" max="15" width="10.7109375" style="74" customWidth="1"/>
    <col min="16" max="16" width="1.7109375" style="74" customWidth="1"/>
    <col min="17" max="17" width="10.7109375" style="74" customWidth="1"/>
    <col min="18" max="18" width="1.7109375" style="74" customWidth="1"/>
    <col min="19" max="16384" width="9.140625" style="74" customWidth="1"/>
  </cols>
  <sheetData>
    <row r="1" spans="1:19" ht="15.75">
      <c r="A1" s="283" t="s">
        <v>260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ht="12.75">
      <c r="A2" s="48"/>
    </row>
    <row r="3" spans="1:19" ht="27.75" customHeight="1">
      <c r="A3" s="428" t="s">
        <v>129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</row>
    <row r="4" spans="1:18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2.75" customHeight="1">
      <c r="A5" s="428" t="s">
        <v>152</v>
      </c>
      <c r="B5" s="428"/>
      <c r="C5" s="428"/>
      <c r="D5" s="428"/>
      <c r="E5" s="428"/>
      <c r="F5" s="428"/>
      <c r="G5" s="428"/>
      <c r="H5" s="428"/>
      <c r="I5" s="124"/>
      <c r="J5" s="118"/>
      <c r="K5" s="245"/>
      <c r="L5" s="429" t="s">
        <v>232</v>
      </c>
      <c r="M5" s="429"/>
      <c r="N5" s="429"/>
      <c r="O5" s="429"/>
      <c r="P5" s="429"/>
      <c r="Q5" s="429"/>
      <c r="R5" s="280"/>
    </row>
    <row r="6" spans="1:18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5" ht="12.75">
      <c r="A7" s="430" t="s">
        <v>130</v>
      </c>
      <c r="B7" s="430"/>
      <c r="C7" s="430"/>
      <c r="D7" s="430"/>
      <c r="E7" s="430"/>
    </row>
    <row r="8" spans="1:19" ht="39.75" customHeight="1">
      <c r="A8" s="75" t="s">
        <v>131</v>
      </c>
      <c r="B8" s="76"/>
      <c r="C8" s="75" t="s">
        <v>363</v>
      </c>
      <c r="D8" s="76"/>
      <c r="E8" s="75" t="s">
        <v>132</v>
      </c>
      <c r="F8" s="76"/>
      <c r="G8" s="75" t="s">
        <v>133</v>
      </c>
      <c r="H8" s="76"/>
      <c r="I8" s="75" t="s">
        <v>134</v>
      </c>
      <c r="J8" s="76"/>
      <c r="K8" s="75" t="s">
        <v>135</v>
      </c>
      <c r="L8" s="76"/>
      <c r="M8" s="75" t="s">
        <v>136</v>
      </c>
      <c r="N8" s="76"/>
      <c r="O8" s="230" t="s">
        <v>229</v>
      </c>
      <c r="P8" s="76"/>
      <c r="Q8" s="75" t="s">
        <v>137</v>
      </c>
      <c r="R8" s="76"/>
      <c r="S8" s="76" t="s">
        <v>301</v>
      </c>
    </row>
    <row r="9" spans="1:19" ht="12.75">
      <c r="A9" s="101"/>
      <c r="B9" s="104"/>
      <c r="C9" s="101"/>
      <c r="D9" s="104"/>
      <c r="E9" s="101"/>
      <c r="F9" s="104"/>
      <c r="G9" s="102"/>
      <c r="I9" s="77">
        <f aca="true" t="shared" si="0" ref="I9:I21">G9*E9</f>
        <v>0</v>
      </c>
      <c r="K9" s="101"/>
      <c r="M9" s="77">
        <f aca="true" t="shared" si="1" ref="M9:M21">K9*E9</f>
        <v>0</v>
      </c>
      <c r="O9" s="101"/>
      <c r="P9" s="104"/>
      <c r="Q9" s="101"/>
      <c r="R9" s="104"/>
      <c r="S9" s="101">
        <f aca="true" t="shared" si="2" ref="S9:S21">E9*Q9</f>
        <v>0</v>
      </c>
    </row>
    <row r="10" spans="1:19" ht="12.75">
      <c r="A10" s="101"/>
      <c r="B10" s="104"/>
      <c r="C10" s="101"/>
      <c r="D10" s="104"/>
      <c r="E10" s="101"/>
      <c r="F10" s="104"/>
      <c r="G10" s="102"/>
      <c r="I10" s="77">
        <f t="shared" si="0"/>
        <v>0</v>
      </c>
      <c r="K10" s="101"/>
      <c r="M10" s="77">
        <f t="shared" si="1"/>
        <v>0</v>
      </c>
      <c r="O10" s="101"/>
      <c r="P10" s="104"/>
      <c r="Q10" s="103"/>
      <c r="R10" s="104"/>
      <c r="S10" s="101">
        <f t="shared" si="2"/>
        <v>0</v>
      </c>
    </row>
    <row r="11" spans="1:19" ht="12.75">
      <c r="A11" s="101"/>
      <c r="B11" s="104"/>
      <c r="C11" s="101"/>
      <c r="D11" s="104"/>
      <c r="E11" s="103"/>
      <c r="F11" s="104"/>
      <c r="G11" s="102"/>
      <c r="I11" s="77">
        <f t="shared" si="0"/>
        <v>0</v>
      </c>
      <c r="K11" s="101"/>
      <c r="M11" s="77">
        <f t="shared" si="1"/>
        <v>0</v>
      </c>
      <c r="O11" s="101"/>
      <c r="P11" s="104"/>
      <c r="Q11" s="101"/>
      <c r="R11" s="104"/>
      <c r="S11" s="101">
        <f t="shared" si="2"/>
        <v>0</v>
      </c>
    </row>
    <row r="12" spans="1:19" ht="12.75">
      <c r="A12" s="101"/>
      <c r="B12" s="104"/>
      <c r="C12" s="101"/>
      <c r="D12" s="104"/>
      <c r="E12" s="101"/>
      <c r="F12" s="104"/>
      <c r="G12" s="102"/>
      <c r="I12" s="77">
        <f t="shared" si="0"/>
        <v>0</v>
      </c>
      <c r="K12" s="101"/>
      <c r="M12" s="77">
        <f t="shared" si="1"/>
        <v>0</v>
      </c>
      <c r="O12" s="101"/>
      <c r="P12" s="104"/>
      <c r="Q12" s="101"/>
      <c r="R12" s="104"/>
      <c r="S12" s="101">
        <f t="shared" si="2"/>
        <v>0</v>
      </c>
    </row>
    <row r="13" spans="1:19" ht="12.75">
      <c r="A13" s="101"/>
      <c r="B13" s="104"/>
      <c r="C13" s="101"/>
      <c r="D13" s="104"/>
      <c r="E13" s="101"/>
      <c r="F13" s="104"/>
      <c r="G13" s="102"/>
      <c r="I13" s="77">
        <f t="shared" si="0"/>
        <v>0</v>
      </c>
      <c r="K13" s="101"/>
      <c r="M13" s="77">
        <f t="shared" si="1"/>
        <v>0</v>
      </c>
      <c r="O13" s="101"/>
      <c r="P13" s="104"/>
      <c r="Q13" s="101"/>
      <c r="R13" s="104"/>
      <c r="S13" s="101">
        <f t="shared" si="2"/>
        <v>0</v>
      </c>
    </row>
    <row r="14" spans="1:19" ht="12.75">
      <c r="A14" s="101"/>
      <c r="B14" s="104"/>
      <c r="C14" s="101"/>
      <c r="D14" s="104"/>
      <c r="E14" s="101"/>
      <c r="F14" s="104"/>
      <c r="G14" s="102"/>
      <c r="I14" s="77">
        <f t="shared" si="0"/>
        <v>0</v>
      </c>
      <c r="K14" s="101"/>
      <c r="M14" s="77">
        <f t="shared" si="1"/>
        <v>0</v>
      </c>
      <c r="O14" s="101"/>
      <c r="P14" s="104"/>
      <c r="Q14" s="101"/>
      <c r="R14" s="104"/>
      <c r="S14" s="101">
        <f t="shared" si="2"/>
        <v>0</v>
      </c>
    </row>
    <row r="15" spans="1:19" ht="12.75">
      <c r="A15" s="101"/>
      <c r="B15" s="104"/>
      <c r="C15" s="101"/>
      <c r="D15" s="104"/>
      <c r="E15" s="101"/>
      <c r="F15" s="104"/>
      <c r="G15" s="102"/>
      <c r="I15" s="77">
        <f t="shared" si="0"/>
        <v>0</v>
      </c>
      <c r="K15" s="101"/>
      <c r="M15" s="77">
        <f t="shared" si="1"/>
        <v>0</v>
      </c>
      <c r="O15" s="101"/>
      <c r="P15" s="104"/>
      <c r="Q15" s="101"/>
      <c r="R15" s="104"/>
      <c r="S15" s="101">
        <f t="shared" si="2"/>
        <v>0</v>
      </c>
    </row>
    <row r="16" spans="1:19" ht="12.75">
      <c r="A16" s="101"/>
      <c r="B16" s="104"/>
      <c r="C16" s="101"/>
      <c r="D16" s="104"/>
      <c r="E16" s="101"/>
      <c r="F16" s="104"/>
      <c r="G16" s="102"/>
      <c r="I16" s="77">
        <f t="shared" si="0"/>
        <v>0</v>
      </c>
      <c r="K16" s="101"/>
      <c r="M16" s="77">
        <f t="shared" si="1"/>
        <v>0</v>
      </c>
      <c r="O16" s="101"/>
      <c r="P16" s="104"/>
      <c r="Q16" s="101"/>
      <c r="R16" s="104"/>
      <c r="S16" s="101">
        <f t="shared" si="2"/>
        <v>0</v>
      </c>
    </row>
    <row r="17" spans="1:19" ht="12.75">
      <c r="A17" s="101"/>
      <c r="B17" s="104"/>
      <c r="C17" s="101"/>
      <c r="D17" s="104"/>
      <c r="E17" s="101"/>
      <c r="F17" s="104"/>
      <c r="G17" s="102"/>
      <c r="I17" s="77">
        <f t="shared" si="0"/>
        <v>0</v>
      </c>
      <c r="K17" s="101"/>
      <c r="M17" s="77">
        <f t="shared" si="1"/>
        <v>0</v>
      </c>
      <c r="O17" s="101"/>
      <c r="P17" s="104"/>
      <c r="Q17" s="101"/>
      <c r="R17" s="104"/>
      <c r="S17" s="101">
        <f t="shared" si="2"/>
        <v>0</v>
      </c>
    </row>
    <row r="18" spans="1:19" ht="12.75">
      <c r="A18" s="101"/>
      <c r="B18" s="104"/>
      <c r="C18" s="101"/>
      <c r="D18" s="104"/>
      <c r="E18" s="101"/>
      <c r="F18" s="104"/>
      <c r="G18" s="102"/>
      <c r="I18" s="77">
        <f t="shared" si="0"/>
        <v>0</v>
      </c>
      <c r="K18" s="101"/>
      <c r="M18" s="77">
        <f t="shared" si="1"/>
        <v>0</v>
      </c>
      <c r="O18" s="101"/>
      <c r="P18" s="104"/>
      <c r="Q18" s="101"/>
      <c r="R18" s="104"/>
      <c r="S18" s="101">
        <f t="shared" si="2"/>
        <v>0</v>
      </c>
    </row>
    <row r="19" spans="1:19" ht="12.75">
      <c r="A19" s="101"/>
      <c r="B19" s="104"/>
      <c r="C19" s="101"/>
      <c r="D19" s="104"/>
      <c r="E19" s="101"/>
      <c r="F19" s="104"/>
      <c r="G19" s="102"/>
      <c r="I19" s="77">
        <f t="shared" si="0"/>
        <v>0</v>
      </c>
      <c r="K19" s="101"/>
      <c r="M19" s="77">
        <f t="shared" si="1"/>
        <v>0</v>
      </c>
      <c r="O19" s="101"/>
      <c r="P19" s="104"/>
      <c r="Q19" s="101"/>
      <c r="R19" s="104"/>
      <c r="S19" s="101">
        <f t="shared" si="2"/>
        <v>0</v>
      </c>
    </row>
    <row r="20" spans="1:19" ht="12.75">
      <c r="A20" s="101"/>
      <c r="B20" s="104"/>
      <c r="C20" s="101"/>
      <c r="D20" s="104"/>
      <c r="E20" s="101"/>
      <c r="F20" s="104"/>
      <c r="G20" s="102"/>
      <c r="I20" s="77">
        <f t="shared" si="0"/>
        <v>0</v>
      </c>
      <c r="K20" s="101"/>
      <c r="M20" s="77">
        <f t="shared" si="1"/>
        <v>0</v>
      </c>
      <c r="O20" s="101"/>
      <c r="P20" s="104"/>
      <c r="Q20" s="101"/>
      <c r="R20" s="104"/>
      <c r="S20" s="101">
        <f t="shared" si="2"/>
        <v>0</v>
      </c>
    </row>
    <row r="21" spans="1:19" ht="12.75">
      <c r="A21" s="103"/>
      <c r="B21" s="104"/>
      <c r="C21" s="103"/>
      <c r="D21" s="104"/>
      <c r="E21" s="103"/>
      <c r="F21" s="104"/>
      <c r="G21" s="102"/>
      <c r="I21" s="77">
        <f t="shared" si="0"/>
        <v>0</v>
      </c>
      <c r="K21" s="103"/>
      <c r="M21" s="77">
        <f t="shared" si="1"/>
        <v>0</v>
      </c>
      <c r="O21" s="103"/>
      <c r="P21" s="104"/>
      <c r="Q21" s="101"/>
      <c r="R21" s="104"/>
      <c r="S21" s="101">
        <f t="shared" si="2"/>
        <v>0</v>
      </c>
    </row>
    <row r="22" spans="1:19" ht="13.5" thickBot="1">
      <c r="A22" s="74" t="s">
        <v>138</v>
      </c>
      <c r="E22" s="78">
        <f>SUM(E9:E21)</f>
        <v>0</v>
      </c>
      <c r="I22" s="79">
        <f>SUM(I9:I21)</f>
        <v>0</v>
      </c>
      <c r="M22" s="92">
        <f>SUM(M9:M21)</f>
        <v>0</v>
      </c>
      <c r="S22" s="282" t="e">
        <f>(SUM(S9:S21)/E22)</f>
        <v>#DIV/0!</v>
      </c>
    </row>
    <row r="23" ht="13.5" thickTop="1"/>
    <row r="24" spans="1:18" ht="12.75">
      <c r="A24" s="430" t="s">
        <v>139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281"/>
    </row>
    <row r="25" spans="1:5" ht="12.75">
      <c r="A25" s="430" t="s">
        <v>140</v>
      </c>
      <c r="B25" s="430"/>
      <c r="C25" s="430"/>
      <c r="D25" s="430"/>
      <c r="E25" s="430"/>
    </row>
    <row r="26" spans="1:17" ht="12.75">
      <c r="A26" s="103"/>
      <c r="C26" s="103"/>
      <c r="E26" s="103"/>
      <c r="G26" s="390"/>
      <c r="I26" s="80">
        <f>G26*E26</f>
        <v>0</v>
      </c>
      <c r="K26" s="81" t="s">
        <v>141</v>
      </c>
      <c r="L26" s="82"/>
      <c r="M26" s="81" t="s">
        <v>141</v>
      </c>
      <c r="O26" s="103"/>
      <c r="Q26" s="103"/>
    </row>
    <row r="27" spans="1:17" ht="12.75">
      <c r="A27" s="101"/>
      <c r="C27" s="101"/>
      <c r="E27" s="101"/>
      <c r="G27" s="102"/>
      <c r="I27" s="77">
        <f>G27*E27</f>
        <v>0</v>
      </c>
      <c r="K27" s="83" t="s">
        <v>141</v>
      </c>
      <c r="L27" s="82"/>
      <c r="M27" s="83" t="s">
        <v>141</v>
      </c>
      <c r="O27" s="101"/>
      <c r="Q27" s="101"/>
    </row>
    <row r="28" spans="1:17" ht="12.75">
      <c r="A28" s="101"/>
      <c r="C28" s="101"/>
      <c r="E28" s="101"/>
      <c r="G28" s="102"/>
      <c r="I28" s="77">
        <f>G28*E28</f>
        <v>0</v>
      </c>
      <c r="K28" s="83" t="s">
        <v>141</v>
      </c>
      <c r="L28" s="82"/>
      <c r="M28" s="83" t="s">
        <v>141</v>
      </c>
      <c r="O28" s="101"/>
      <c r="Q28" s="101"/>
    </row>
    <row r="29" spans="1:13" ht="13.5" thickBot="1">
      <c r="A29" s="74" t="s">
        <v>138</v>
      </c>
      <c r="E29" s="78">
        <f>SUM(E26:E28)</f>
        <v>0</v>
      </c>
      <c r="I29" s="84">
        <f>SUM(I26:I28)</f>
        <v>0</v>
      </c>
      <c r="M29" s="85"/>
    </row>
    <row r="30" ht="13.5" thickTop="1"/>
    <row r="31" spans="1:7" ht="12.75">
      <c r="A31" s="86" t="s">
        <v>142</v>
      </c>
      <c r="B31" s="86"/>
      <c r="C31" s="86"/>
      <c r="D31" s="86"/>
      <c r="E31" s="86"/>
      <c r="F31" s="86"/>
      <c r="G31" s="86"/>
    </row>
    <row r="32" spans="1:15" ht="12.75">
      <c r="A32" s="103"/>
      <c r="C32" s="103"/>
      <c r="E32" s="103"/>
      <c r="G32" s="105"/>
      <c r="I32" s="80">
        <f>G32*E32</f>
        <v>0</v>
      </c>
      <c r="K32" s="103"/>
      <c r="M32" s="80">
        <f>K32*E32</f>
        <v>0</v>
      </c>
      <c r="O32" s="103"/>
    </row>
    <row r="33" spans="1:15" ht="12.75">
      <c r="A33" s="101"/>
      <c r="C33" s="101"/>
      <c r="E33" s="101"/>
      <c r="G33" s="102"/>
      <c r="I33" s="77">
        <f>G33*E33</f>
        <v>0</v>
      </c>
      <c r="K33" s="101"/>
      <c r="M33" s="77">
        <f>K33*E33</f>
        <v>0</v>
      </c>
      <c r="O33" s="101"/>
    </row>
    <row r="34" spans="1:15" ht="12.75">
      <c r="A34" s="101"/>
      <c r="C34" s="101"/>
      <c r="E34" s="101"/>
      <c r="G34" s="102"/>
      <c r="I34" s="77">
        <f>G34*E34</f>
        <v>0</v>
      </c>
      <c r="K34" s="101"/>
      <c r="M34" s="77">
        <f>K34*E34</f>
        <v>0</v>
      </c>
      <c r="O34" s="101"/>
    </row>
    <row r="35" spans="1:15" ht="13.5" thickBot="1">
      <c r="A35" s="101"/>
      <c r="C35" s="101"/>
      <c r="E35" s="101"/>
      <c r="G35" s="102"/>
      <c r="I35" s="77">
        <f>G35*E35</f>
        <v>0</v>
      </c>
      <c r="K35" s="101"/>
      <c r="M35" s="87">
        <f>K35*E35</f>
        <v>0</v>
      </c>
      <c r="O35" s="101"/>
    </row>
    <row r="36" spans="1:13" ht="13.5" thickBot="1">
      <c r="A36" s="74" t="s">
        <v>138</v>
      </c>
      <c r="E36" s="78">
        <f>SUM(E32:E35)</f>
        <v>0</v>
      </c>
      <c r="I36" s="84">
        <f>SUM(I32:I35)</f>
        <v>0</v>
      </c>
      <c r="M36" s="93">
        <f>SUM(M32:M35)</f>
        <v>0</v>
      </c>
    </row>
    <row r="37" ht="13.5" thickTop="1">
      <c r="A37" s="88"/>
    </row>
    <row r="38" spans="1:13" ht="25.5" customHeight="1" thickBot="1">
      <c r="A38" s="428" t="s">
        <v>143</v>
      </c>
      <c r="B38" s="428"/>
      <c r="C38" s="117"/>
      <c r="D38" s="117"/>
      <c r="E38" s="89">
        <f>E36+E29+E22</f>
        <v>0</v>
      </c>
      <c r="I38" s="90">
        <f>I36+I29+I22</f>
        <v>0</v>
      </c>
      <c r="M38" s="91">
        <f>M36+M29+M22</f>
        <v>0</v>
      </c>
    </row>
    <row r="39" ht="12.75">
      <c r="A39" s="88"/>
    </row>
    <row r="41" ht="12.75">
      <c r="A41" s="170" t="s">
        <v>268</v>
      </c>
    </row>
  </sheetData>
  <sheetProtection/>
  <mergeCells count="7">
    <mergeCell ref="A3:S3"/>
    <mergeCell ref="A38:B38"/>
    <mergeCell ref="A7:E7"/>
    <mergeCell ref="A24:Q24"/>
    <mergeCell ref="A25:E25"/>
    <mergeCell ref="A5:H5"/>
    <mergeCell ref="L5:Q5"/>
  </mergeCells>
  <printOptions horizontalCentered="1"/>
  <pageMargins left="0.75" right="0.75" top="0.32" bottom="0.83" header="0.27" footer="0.5"/>
  <pageSetup fitToHeight="0" fitToWidth="1" horizontalDpi="600" verticalDpi="6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2016 AHTC Application Form-Excel Worksheets</dc:title>
  <dc:subject/>
  <dc:creator>OHFA</dc:creator>
  <cp:keywords>Final 2016 AHTC Application Form-Excel Worksheets</cp:keywords>
  <dc:description/>
  <cp:lastModifiedBy>Timothy Hicks</cp:lastModifiedBy>
  <cp:lastPrinted>2019-08-13T13:43:51Z</cp:lastPrinted>
  <dcterms:created xsi:type="dcterms:W3CDTF">2004-09-30T13:56:40Z</dcterms:created>
  <dcterms:modified xsi:type="dcterms:W3CDTF">2022-10-21T20:04:49Z</dcterms:modified>
  <cp:category/>
  <cp:version/>
  <cp:contentType/>
  <cp:contentStatus/>
</cp:coreProperties>
</file>